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" sheetId="1" r:id="rId1"/>
    <sheet name="12" sheetId="2" r:id="rId2"/>
    <sheet name="11" sheetId="3" r:id="rId3"/>
    <sheet name="10" sheetId="4" r:id="rId4"/>
    <sheet name="9" sheetId="5" r:id="rId5"/>
    <sheet name="8" sheetId="6" r:id="rId6"/>
    <sheet name="7" sheetId="7" r:id="rId7"/>
    <sheet name="5" sheetId="8" r:id="rId8"/>
    <sheet name="4" sheetId="9" r:id="rId9"/>
    <sheet name="3" sheetId="10" r:id="rId10"/>
    <sheet name="2" sheetId="11" r:id="rId11"/>
    <sheet name="1" sheetId="12" r:id="rId12"/>
  </sheets>
  <definedNames>
    <definedName name="_xlnm.Print_Area" localSheetId="11">'1'!$A$1:$H$13</definedName>
    <definedName name="_xlnm.Print_Area" localSheetId="3">'10'!$A$2:$H$11</definedName>
    <definedName name="_xlnm.Print_Area" localSheetId="2">'11'!$A$1:$I$11</definedName>
    <definedName name="_xlnm.Print_Area" localSheetId="9">'3'!$A$1:$H$12</definedName>
    <definedName name="_xlnm.Print_Area" localSheetId="7">'5'!$A$1:$H$17</definedName>
    <definedName name="_xlnm.Print_Area" localSheetId="6">'7'!$A$1:$H$11</definedName>
    <definedName name="_xlnm.Print_Area" localSheetId="4">'9'!$A$1:$H$11</definedName>
    <definedName name="_xlnm.Print_Area" localSheetId="0">'фин'!$A$1:$E$14</definedName>
  </definedNames>
  <calcPr fullCalcOnLoad="1"/>
</workbook>
</file>

<file path=xl/sharedStrings.xml><?xml version="1.0" encoding="utf-8"?>
<sst xmlns="http://schemas.openxmlformats.org/spreadsheetml/2006/main" count="266" uniqueCount="106">
  <si>
    <t>№п/п</t>
  </si>
  <si>
    <t>Наименование мероприятий</t>
  </si>
  <si>
    <t>Сроки реализации</t>
  </si>
  <si>
    <t>Объем финансирования (тыс. руб.)</t>
  </si>
  <si>
    <t>Всего</t>
  </si>
  <si>
    <t>1.Мероприятия, направленные на реализацию мероприятий приоритетного национального проекта "Образование"</t>
  </si>
  <si>
    <t>4.</t>
  </si>
  <si>
    <t xml:space="preserve">Ежемесячное денежное вознаграждение за классное руководство </t>
  </si>
  <si>
    <t>5.</t>
  </si>
  <si>
    <t>6.</t>
  </si>
  <si>
    <t>Обеспечение доступа к Интернет-ресурсам, оплата услуг связи</t>
  </si>
  <si>
    <t>Оснащение пищеблоков технологическим оборудованием</t>
  </si>
  <si>
    <t>Приобретение и ремонт оргтехники, заправка катриджей</t>
  </si>
  <si>
    <t>оплата коммунальных услуг</t>
  </si>
  <si>
    <t>аренда помещений</t>
  </si>
  <si>
    <t>Приобретение противогазов и средств индивидуальной защиты</t>
  </si>
  <si>
    <t>Обеспечение всеобщего доступа к современным информационным образовательным ресурсам, внедрение программ дистанционного обучения</t>
  </si>
  <si>
    <t>Мероприятия по совершенствованию учительского корпуса района</t>
  </si>
  <si>
    <t>Предоставление материальной помощи на приобретение санитарно - курортных и оздоровительных путевок работникам ОУ района</t>
  </si>
  <si>
    <t>Совершенствование системы поддержки талантливых детей</t>
  </si>
  <si>
    <t>Денежная компенсация расходов по проезду на общественном транспорте(за исключением такси) до места работы и обратно педагогическим работникам ОУ</t>
  </si>
  <si>
    <t>Приведение учебно - материальной базы образовательных учреждений в соответствии с современными требованиями</t>
  </si>
  <si>
    <t>Оснащение школ современным учебным и учебно - наглядным оборудованием, оснащение библиотек и т.д.(учебные расходы)</t>
  </si>
  <si>
    <t>Содержание имущества образовательных учреждений в т.ч.</t>
  </si>
  <si>
    <t>Проведение текущего ремонта образовательных учреждений</t>
  </si>
  <si>
    <t>Мероприятия, направленные на совершенствование системы дошкольного образования</t>
  </si>
  <si>
    <t>Мероприятия, направленные на совершенствование системы воспитания и дополнительного образования</t>
  </si>
  <si>
    <t>Финансовое обеспечение расходов на оплату труда работников МБОУДОД ОО "Кромской Центр дополнительного образования для детей", оплату услуг связи, командировочные расходы, расходы по содержанию имущества, организация и проведение спортивных мероприятий, текущий ремонт и приобретение  оборудования и т.д</t>
  </si>
  <si>
    <t>Мероприятия, направленные на развитие системы оздоровления детей и подростков</t>
  </si>
  <si>
    <t>Организация оздоровительной кампании в каникулярный период</t>
  </si>
  <si>
    <t>Мероприятия, направленные на совершенствование организации питания в общеобразовательных учреждениях района</t>
  </si>
  <si>
    <t>Мероприятия, направленные на обеспечение безопасности учащихся, учебных учреждений и образовательного процесса в современных условиях</t>
  </si>
  <si>
    <t>Установка системы внутреннего и наружного видеонаблюдения</t>
  </si>
  <si>
    <t>Огнезащитная обработка деревянных конструкций чердачных помещений, электроизмерительные работы</t>
  </si>
  <si>
    <t>Оплата обязательных, предварительных (при поступлении на работу) и периодических медицинских осмотров</t>
  </si>
  <si>
    <t>Мероприятия, направленные на материальную поддержку воспитания и обучения детей, посещающих муниципальные общеобразовательные учреждения, реализующиих основную общеобразовательную программу дошкольного образования</t>
  </si>
  <si>
    <t>Выплата компенсации родительской платы за содержание ребенка в муниципальных общеобразовательных учреждениях, реализующиих основную общеобразовательную программу дошкольного образования</t>
  </si>
  <si>
    <t>хозрасходы</t>
  </si>
  <si>
    <t>земельный налог</t>
  </si>
  <si>
    <t>Выплата грантов Главы администрации Кромского района одаренным, талантливым детям.</t>
  </si>
  <si>
    <t xml:space="preserve">Обеспечение образовательных учреждений оборудованием, необходимым для обеспечения образовательного процесса </t>
  </si>
  <si>
    <t>Реализация программы "Школьный автобус"</t>
  </si>
  <si>
    <t>1.1</t>
  </si>
  <si>
    <t>1.2</t>
  </si>
  <si>
    <t>1.3</t>
  </si>
  <si>
    <t>1.4</t>
  </si>
  <si>
    <t>2.1</t>
  </si>
  <si>
    <t>2.2</t>
  </si>
  <si>
    <t>2.3</t>
  </si>
  <si>
    <t>3.2</t>
  </si>
  <si>
    <t>3.1</t>
  </si>
  <si>
    <t>3.3</t>
  </si>
  <si>
    <t>3.4</t>
  </si>
  <si>
    <t>3.5</t>
  </si>
  <si>
    <t>4.1</t>
  </si>
  <si>
    <t>5.2</t>
  </si>
  <si>
    <t>5.3</t>
  </si>
  <si>
    <t>5.4</t>
  </si>
  <si>
    <t>5.5</t>
  </si>
  <si>
    <t>6.1</t>
  </si>
  <si>
    <t>7.</t>
  </si>
  <si>
    <t>7.1</t>
  </si>
  <si>
    <t>8.</t>
  </si>
  <si>
    <t>8.1</t>
  </si>
  <si>
    <t>9.1</t>
  </si>
  <si>
    <t>10.1</t>
  </si>
  <si>
    <t>10.2</t>
  </si>
  <si>
    <t>10.3</t>
  </si>
  <si>
    <t>10.4</t>
  </si>
  <si>
    <t>10.5</t>
  </si>
  <si>
    <t>11.</t>
  </si>
  <si>
    <t>11.1</t>
  </si>
  <si>
    <t>Исполнители</t>
  </si>
  <si>
    <t>Отдел образования администрации Кромского района, образовательные учреждения</t>
  </si>
  <si>
    <t>Отправка отчетности по каналам связи, обновление программного обеспечения</t>
  </si>
  <si>
    <t>Организация питанием учащихся и детей, посещающих дошкольные группы при школах, медикаментами</t>
  </si>
  <si>
    <t>Выплата Грантов Главы администрации Кромского района педагогическим работникам</t>
  </si>
  <si>
    <t>Наименование учреждения</t>
  </si>
  <si>
    <t>Объем финансирования, тыс. рублей</t>
  </si>
  <si>
    <t>Местный бюджет</t>
  </si>
  <si>
    <t>Финансирование программы по годам</t>
  </si>
  <si>
    <t>2014-2016 годы</t>
  </si>
  <si>
    <t xml:space="preserve">Финансовое обеспечение расходов на оплату труда работников  Детских садов №1,2,3,5, оплату услуг связи, командировочные расходы, расходы по содержанию имущества, питание дошкольников, текущий ремонт и приобретение технологического  и иного оборудования и т.д. </t>
  </si>
  <si>
    <t>дератизация, вывоз мусора, прочее</t>
  </si>
  <si>
    <t>обл</t>
  </si>
  <si>
    <t>р-н</t>
  </si>
  <si>
    <t>Вышестоящий бюджет</t>
  </si>
  <si>
    <t xml:space="preserve">                                                  Приложение  2 к Постановлению            от      </t>
  </si>
  <si>
    <t xml:space="preserve">Приложение 3                                                                              к постановлению администрации Кромского район Орловской области           от  </t>
  </si>
  <si>
    <t xml:space="preserve">Приложение 2                                                                                         к постановлению администрации Кромского район Орловской области           от  </t>
  </si>
  <si>
    <t xml:space="preserve">Приложение 4                                                                                                   к постановлению администрации Кромского район Орловской области           от       </t>
  </si>
  <si>
    <t xml:space="preserve">    Приложение 5                                                                  к постановлению администрации Кромского района Орловской области           от    </t>
  </si>
  <si>
    <t xml:space="preserve">   Приложение 6                                                                  к постановлению администрации Кромского района Орловской области           от </t>
  </si>
  <si>
    <t xml:space="preserve">Приложение 8                                                                                 к постановлению администрации Кромского района Орловской области           от </t>
  </si>
  <si>
    <t xml:space="preserve">Приложение 9                                                                                 к постановлению администрации Кромского района Орловской области           от </t>
  </si>
  <si>
    <t xml:space="preserve">Приложение 11                                                                                к постановлению администрации Кромского района Орловской области           от </t>
  </si>
  <si>
    <t xml:space="preserve">Приложение 12                                                                                к постановлению администрации Кромского района Орловской области           от </t>
  </si>
  <si>
    <t xml:space="preserve">Приложение                                                                               к постановлению администрации Кромского района Орловской области           от </t>
  </si>
  <si>
    <t>Организация подписки общеобразовательных учреждений на периодические издания, аттестация рабочих мест</t>
  </si>
  <si>
    <t xml:space="preserve">Приложение               7       к  постановлению администрации Кромского района Орловской области №  </t>
  </si>
  <si>
    <t>Установка и техническое обслуживание системы ГЛОНАСС, тахографы</t>
  </si>
  <si>
    <t>Госпошлина за выдачу лицензии на осуществление образовательной деятельности и свидетельства о государственной аккредитации, штрафы и пени</t>
  </si>
  <si>
    <t>Финансовое обеспечение расходов на оплату труда, 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изданиями, мед. осмотры технических работников</t>
  </si>
  <si>
    <t>Обеспечение технического обслуживания пожарной кнопки, газового оборудования, охраны, прочие мероприятия</t>
  </si>
  <si>
    <t xml:space="preserve">Приложение               1       к  постановлению администрации Кромского района Орловской области         от             </t>
  </si>
  <si>
    <t xml:space="preserve">Приложение               10       к  постановлению администрации Кромского района Орловской области №         от                       г.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</si>
</sst>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_(* #,##0.0_);_(* \(#,##0.0\);_(* &quot;-&quot;??_);_(@_)"/>
    <numFmt numFmtId="194" formatCode="_(* #,##0_);_(* \(#,##0\);_(* &quot;-&quot;??_);_(@_)"/>
    <numFmt numFmtId="195" formatCode="000000"/>
    <numFmt numFmtId="196" formatCode="_(* #,##0.000_);_(* \(#,##0.000\);_(* &quot;-&quot;??_);_(@_)"/>
    <numFmt numFmtId="197" formatCode="_(* #,##0.0000_);_(* \(#,##0.0000\);_(* &quot;-&quot;??_);_(@_)"/>
    <numFmt numFmtId="198" formatCode="0.0000"/>
    <numFmt numFmtId="199" formatCode="_-* #,##0.000_р_._-;\-* #,##0.000_р_._-;_-* &quot;-&quot;???_р_._-;_-@_-"/>
    <numFmt numFmtId="200" formatCode="#,##0.00_р_."/>
    <numFmt numFmtId="201" formatCode="0.000000"/>
    <numFmt numFmtId="202" formatCode="0.0000000"/>
    <numFmt numFmtId="203" formatCode="0.00000"/>
    <numFmt numFmtId="204" formatCode="[$€-2]\ ###,000_);[Red]\([$€-2]\ ###,000\)"/>
    <numFmt numFmtId="205" formatCode="_-* #,##0.000&quot;р.&quot;_-;\-* #,##0.000&quot;р.&quot;_-;_-* &quot;-&quot;???&quot;р.&quot;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0.00_ ;[Red]\-0.00\ "/>
    <numFmt numFmtId="210" formatCode="0.00000000"/>
    <numFmt numFmtId="211" formatCode="#,##0.0"/>
    <numFmt numFmtId="212" formatCode="#,##0.000"/>
    <numFmt numFmtId="213" formatCode="#,##0.0000"/>
    <numFmt numFmtId="214" formatCode="#,##0.00_р_.;[Red]#,##0.00_р_."/>
    <numFmt numFmtId="215" formatCode="#,##0.0_р_."/>
    <numFmt numFmtId="216" formatCode="_-* #,##0.0_р_._-;\-* #,##0.0_р_._-;_-* &quot;-&quot;?_р_._-;_-@_-"/>
    <numFmt numFmtId="217" formatCode="_-* #,##0_р_._-;\-* #,##0_р_._-;_-* &quot;-&quot;?_р_._-;_-@_-"/>
    <numFmt numFmtId="218" formatCode="_-* #,##0.0_-;\-* #,##0.0_-;_-* &quot;-&quot;??_-;_-@_-"/>
    <numFmt numFmtId="219" formatCode="_-* #,##0_-;\-* #,##0_-;_-* &quot;-&quot;??_-;_-@_-"/>
    <numFmt numFmtId="220" formatCode="_-* #,##0.00_р_._-;\-* #,##0.00_р_._-;_-* &quot;-&quot;?_р_._-;_-@_-"/>
    <numFmt numFmtId="221" formatCode="#,##0.000_р_."/>
    <numFmt numFmtId="222" formatCode="0.0%"/>
    <numFmt numFmtId="223" formatCode="#,##0_р_."/>
  </numFmts>
  <fonts count="28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justify"/>
    </xf>
    <xf numFmtId="2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ill="1" applyBorder="1" applyAlignment="1">
      <alignment/>
    </xf>
    <xf numFmtId="49" fontId="0" fillId="0" borderId="14" xfId="0" applyNumberFormat="1" applyFont="1" applyBorder="1" applyAlignment="1">
      <alignment horizontal="justify"/>
    </xf>
    <xf numFmtId="0" fontId="0" fillId="0" borderId="14" xfId="0" applyFont="1" applyFill="1" applyBorder="1" applyAlignment="1">
      <alignment horizontal="justify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2" fontId="6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4" xfId="0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justify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 horizontal="justify"/>
    </xf>
    <xf numFmtId="0" fontId="5" fillId="0" borderId="21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1" fontId="8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wrapText="1"/>
    </xf>
    <xf numFmtId="0" fontId="0" fillId="0" borderId="0" xfId="0" applyFill="1" applyBorder="1" applyAlignment="1">
      <alignment horizontal="right"/>
    </xf>
    <xf numFmtId="187" fontId="0" fillId="0" borderId="0" xfId="60" applyAlignment="1">
      <alignment/>
    </xf>
    <xf numFmtId="187" fontId="0" fillId="0" borderId="0" xfId="60" applyFill="1" applyAlignment="1">
      <alignment/>
    </xf>
    <xf numFmtId="196" fontId="1" fillId="0" borderId="25" xfId="60" applyNumberFormat="1" applyFont="1" applyBorder="1" applyAlignment="1">
      <alignment/>
    </xf>
    <xf numFmtId="196" fontId="1" fillId="0" borderId="26" xfId="60" applyNumberFormat="1" applyFont="1" applyBorder="1" applyAlignment="1">
      <alignment/>
    </xf>
    <xf numFmtId="196" fontId="1" fillId="0" borderId="27" xfId="60" applyNumberFormat="1" applyFont="1" applyBorder="1" applyAlignment="1">
      <alignment/>
    </xf>
    <xf numFmtId="196" fontId="1" fillId="0" borderId="14" xfId="60" applyNumberFormat="1" applyFont="1" applyBorder="1" applyAlignment="1">
      <alignment/>
    </xf>
    <xf numFmtId="188" fontId="5" fillId="0" borderId="10" xfId="0" applyNumberFormat="1" applyFont="1" applyBorder="1" applyAlignment="1">
      <alignment horizontal="justify"/>
    </xf>
    <xf numFmtId="188" fontId="0" fillId="0" borderId="16" xfId="0" applyNumberFormat="1" applyFill="1" applyBorder="1" applyAlignment="1">
      <alignment horizontal="justify"/>
    </xf>
    <xf numFmtId="189" fontId="5" fillId="0" borderId="14" xfId="0" applyNumberFormat="1" applyFont="1" applyBorder="1" applyAlignment="1">
      <alignment horizontal="justify"/>
    </xf>
    <xf numFmtId="189" fontId="0" fillId="0" borderId="16" xfId="0" applyNumberFormat="1" applyFill="1" applyBorder="1" applyAlignment="1">
      <alignment horizontal="justify"/>
    </xf>
    <xf numFmtId="188" fontId="5" fillId="0" borderId="16" xfId="0" applyNumberFormat="1" applyFont="1" applyFill="1" applyBorder="1" applyAlignment="1">
      <alignment horizontal="justify"/>
    </xf>
    <xf numFmtId="188" fontId="5" fillId="0" borderId="14" xfId="0" applyNumberFormat="1" applyFont="1" applyFill="1" applyBorder="1" applyAlignment="1">
      <alignment/>
    </xf>
    <xf numFmtId="188" fontId="0" fillId="0" borderId="14" xfId="0" applyNumberFormat="1" applyFill="1" applyBorder="1" applyAlignment="1">
      <alignment/>
    </xf>
    <xf numFmtId="196" fontId="0" fillId="0" borderId="0" xfId="60" applyNumberFormat="1" applyAlignment="1">
      <alignment/>
    </xf>
    <xf numFmtId="196" fontId="0" fillId="0" borderId="0" xfId="60" applyNumberFormat="1" applyFill="1" applyAlignment="1">
      <alignment/>
    </xf>
    <xf numFmtId="196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27" fillId="0" borderId="0" xfId="0" applyFont="1" applyAlignment="1">
      <alignment horizont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0" fontId="1" fillId="0" borderId="32" xfId="0" applyFont="1" applyFill="1" applyBorder="1" applyAlignment="1">
      <alignment horizontal="justify"/>
    </xf>
    <xf numFmtId="0" fontId="0" fillId="0" borderId="0" xfId="0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3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47.00390625" style="0" customWidth="1"/>
    <col min="3" max="3" width="18.8515625" style="0" customWidth="1"/>
    <col min="4" max="4" width="20.57421875" style="0" customWidth="1"/>
    <col min="5" max="5" width="19.28125" style="0" bestFit="1" customWidth="1"/>
    <col min="6" max="6" width="7.421875" style="0" customWidth="1"/>
    <col min="7" max="8" width="6.140625" style="0" customWidth="1"/>
    <col min="9" max="9" width="5.8515625" style="0" customWidth="1"/>
  </cols>
  <sheetData>
    <row r="1" spans="3:6" ht="0.75" customHeight="1">
      <c r="C1" s="62" t="s">
        <v>97</v>
      </c>
      <c r="D1" s="62"/>
      <c r="E1" s="62"/>
      <c r="F1" s="42"/>
    </row>
    <row r="2" spans="2:5" ht="17.25" customHeight="1">
      <c r="B2" s="42"/>
      <c r="C2" s="68" t="s">
        <v>104</v>
      </c>
      <c r="D2" s="68"/>
      <c r="E2" s="68"/>
    </row>
    <row r="3" spans="2:5" ht="20.25" customHeight="1">
      <c r="B3" s="41"/>
      <c r="C3" s="68"/>
      <c r="D3" s="68"/>
      <c r="E3" s="68"/>
    </row>
    <row r="5" spans="2:5" ht="18">
      <c r="B5" s="63" t="s">
        <v>80</v>
      </c>
      <c r="C5" s="63"/>
      <c r="D5" s="63"/>
      <c r="E5" s="63"/>
    </row>
    <row r="6" spans="2:5" ht="16.5" thickBot="1">
      <c r="B6" s="33"/>
      <c r="C6" s="33"/>
      <c r="D6" s="33"/>
      <c r="E6" s="33"/>
    </row>
    <row r="7" spans="2:5" ht="18">
      <c r="B7" s="64" t="s">
        <v>77</v>
      </c>
      <c r="C7" s="66" t="s">
        <v>78</v>
      </c>
      <c r="D7" s="66"/>
      <c r="E7" s="67"/>
    </row>
    <row r="8" spans="2:5" ht="18.75" thickBot="1">
      <c r="B8" s="65"/>
      <c r="C8" s="34">
        <v>2014</v>
      </c>
      <c r="D8" s="34">
        <v>2015</v>
      </c>
      <c r="E8" s="35">
        <v>2016</v>
      </c>
    </row>
    <row r="9" spans="2:5" ht="18.75" thickBot="1">
      <c r="B9" s="36" t="s">
        <v>86</v>
      </c>
      <c r="C9" s="48">
        <v>141734.275</v>
      </c>
      <c r="D9" s="48">
        <v>129652.868</v>
      </c>
      <c r="E9" s="49">
        <v>137421.869</v>
      </c>
    </row>
    <row r="10" spans="2:5" ht="18.75" thickBot="1">
      <c r="B10" s="37" t="s">
        <v>79</v>
      </c>
      <c r="C10" s="50">
        <v>58845.044</v>
      </c>
      <c r="D10" s="50">
        <v>62033.53</v>
      </c>
      <c r="E10" s="50">
        <v>62370.584</v>
      </c>
    </row>
    <row r="11" spans="2:5" ht="18.75" thickBot="1">
      <c r="B11" s="36" t="s">
        <v>4</v>
      </c>
      <c r="C11" s="51">
        <f>SUM(C9:C10)</f>
        <v>200579.319</v>
      </c>
      <c r="D11" s="51">
        <f>SUM(D9:D10)</f>
        <v>191686.398</v>
      </c>
      <c r="E11" s="51">
        <f>SUM(E9:E10)</f>
        <v>199792.453</v>
      </c>
    </row>
    <row r="12" spans="3:5" ht="12.75">
      <c r="C12" s="46"/>
      <c r="D12" s="46"/>
      <c r="E12" s="46"/>
    </row>
    <row r="13" spans="3:5" ht="12.75">
      <c r="C13" s="46"/>
      <c r="D13" s="46"/>
      <c r="E13" s="46"/>
    </row>
    <row r="14" spans="3:5" ht="12.75" hidden="1">
      <c r="C14" s="46">
        <f>'12'!E6+'11'!E6+'10'!E7+9!E7+8!E7+7!E7+5!E7+4!E7+3!E7+2!E7+1!E8</f>
        <v>200579.31900000002</v>
      </c>
      <c r="D14" s="46">
        <f>'12'!F6+'11'!F6+'10'!F7+9!F7+8!F7+7!F7+5!F7+4!F7+3!F7+2!F7+1!F8</f>
        <v>191686.39800000002</v>
      </c>
      <c r="E14" s="46">
        <f>'12'!G6+'11'!G6+'10'!G7+9!G7+8!G7+7!G7+5!G7+4!G7+3!G7+2!G7+1!G8</f>
        <v>199792.453</v>
      </c>
    </row>
    <row r="15" spans="3:5" ht="12.75">
      <c r="C15" s="46"/>
      <c r="D15" s="46"/>
      <c r="E15" s="46"/>
    </row>
    <row r="16" spans="3:5" ht="12.75">
      <c r="C16" s="46"/>
      <c r="D16" s="46"/>
      <c r="E16" s="46"/>
    </row>
    <row r="17" spans="3:5" ht="12.75">
      <c r="C17" s="46">
        <f>'12'!E6+'11'!E6+'10'!E7+9!E7+8!E7+7!E7+5!E7+4!E7+3!E7+2!E7+1!E8</f>
        <v>200579.31900000002</v>
      </c>
      <c r="D17" s="46">
        <f>'12'!F6+'11'!F6+'10'!F7+9!F7+8!F7+7!F7+5!F7+4!F7+3!F7+2!F7+1!F8</f>
        <v>191686.39800000002</v>
      </c>
      <c r="E17" s="59">
        <f>'12'!G6+'11'!G6+'10'!G7+9!G7+8!G7+7!G7+5!G7+4!G7+3!G7+2!G7+1!G8</f>
        <v>199792.453</v>
      </c>
    </row>
    <row r="18" spans="3:5" ht="12.75">
      <c r="C18" s="46"/>
      <c r="D18" s="46"/>
      <c r="E18" s="59"/>
    </row>
    <row r="19" spans="2:5" ht="12.75">
      <c r="B19" t="s">
        <v>84</v>
      </c>
      <c r="C19" s="47">
        <f>'12'!E6+'10'!E12+9!E14+7!E12+5!E19+1!E16</f>
        <v>141734.07499999998</v>
      </c>
      <c r="D19" s="47">
        <f>'12'!F6+'10'!F12+9!F14+7!F12+5!F19+1!F16</f>
        <v>129652.86800000002</v>
      </c>
      <c r="E19" s="60">
        <f>1!G16+5!G19+7!G12+9!G14+'10'!G12+'12'!G7</f>
        <v>137421.869</v>
      </c>
    </row>
    <row r="20" spans="3:5" ht="12.75">
      <c r="C20" s="47"/>
      <c r="D20" s="47"/>
      <c r="E20" s="60"/>
    </row>
    <row r="21" spans="3:5" ht="12.75">
      <c r="C21" s="47">
        <f>'11'!E6+'10'!E14+9!E16+8!E7+7!E14+5!E21+4!E8+3!E7+2!E7+1!E18</f>
        <v>58845.044</v>
      </c>
      <c r="D21" s="47">
        <f>'11'!F6+'10'!F14+9!F16+8!F7+7!F14+5!F21+4!F8+3!F7+2!F7+1!F18</f>
        <v>62033.53</v>
      </c>
      <c r="E21" s="60">
        <f>'11'!G6+'10'!G14+9!G16+8!G7+7!G14+5!G21+4!G8+3!G7+2!G7+1!G18</f>
        <v>62370.58400000002</v>
      </c>
    </row>
    <row r="22" ht="12.75">
      <c r="E22" s="61"/>
    </row>
  </sheetData>
  <sheetProtection/>
  <mergeCells count="5">
    <mergeCell ref="C1:E1"/>
    <mergeCell ref="B5:E5"/>
    <mergeCell ref="B7:B8"/>
    <mergeCell ref="C7:E7"/>
    <mergeCell ref="C2:E3"/>
  </mergeCells>
  <printOptions/>
  <pageMargins left="1.56" right="0.75" top="0.51" bottom="0.3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8" sqref="G8:G12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8" max="8" width="27.28125" style="0" customWidth="1"/>
  </cols>
  <sheetData>
    <row r="2" spans="5:8" ht="12.75">
      <c r="E2" s="70" t="s">
        <v>90</v>
      </c>
      <c r="F2" s="70"/>
      <c r="G2" s="70"/>
      <c r="H2" s="70"/>
    </row>
    <row r="3" spans="2:9" ht="30.75" customHeight="1">
      <c r="B3" s="38"/>
      <c r="C3" s="38"/>
      <c r="D3" s="43"/>
      <c r="E3" s="70"/>
      <c r="F3" s="70"/>
      <c r="G3" s="70"/>
      <c r="H3" s="70"/>
      <c r="I3" s="43"/>
    </row>
    <row r="4" spans="2:9" ht="40.5" customHeight="1" thickBot="1">
      <c r="B4" s="82" t="s">
        <v>17</v>
      </c>
      <c r="C4" s="82"/>
      <c r="D4" s="82"/>
      <c r="E4" s="82"/>
      <c r="F4" s="82"/>
      <c r="G4" s="82"/>
      <c r="H4" s="82"/>
      <c r="I4" s="82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90.75" customHeight="1" thickBot="1">
      <c r="A7" s="30">
        <v>3</v>
      </c>
      <c r="B7" s="13" t="s">
        <v>17</v>
      </c>
      <c r="C7" s="1" t="s">
        <v>81</v>
      </c>
      <c r="D7" s="54">
        <f>SUM(D8:D12)</f>
        <v>1414.6999999999998</v>
      </c>
      <c r="E7" s="54">
        <f>SUM(E8:E12)</f>
        <v>378.8</v>
      </c>
      <c r="F7" s="54">
        <f>SUM(F8:F12)</f>
        <v>770.9</v>
      </c>
      <c r="G7" s="54">
        <f>SUM(G8:G12)</f>
        <v>265</v>
      </c>
      <c r="H7" s="29" t="s">
        <v>73</v>
      </c>
    </row>
    <row r="8" spans="1:8" ht="51.75" thickBot="1">
      <c r="A8" s="21" t="s">
        <v>50</v>
      </c>
      <c r="B8" s="10" t="s">
        <v>20</v>
      </c>
      <c r="C8" s="1" t="s">
        <v>81</v>
      </c>
      <c r="D8" s="55">
        <f>E8+F8+G8</f>
        <v>70.5</v>
      </c>
      <c r="E8" s="55">
        <v>49.4</v>
      </c>
      <c r="F8" s="55">
        <v>21.1</v>
      </c>
      <c r="G8" s="55">
        <v>0</v>
      </c>
      <c r="H8" s="23" t="s">
        <v>73</v>
      </c>
    </row>
    <row r="9" spans="1:8" ht="51.75" thickBot="1">
      <c r="A9" s="21" t="s">
        <v>49</v>
      </c>
      <c r="B9" s="5" t="s">
        <v>18</v>
      </c>
      <c r="C9" s="1" t="s">
        <v>81</v>
      </c>
      <c r="D9" s="55">
        <f>E9+F9+G9</f>
        <v>90</v>
      </c>
      <c r="E9" s="55">
        <v>40</v>
      </c>
      <c r="F9" s="55">
        <v>50</v>
      </c>
      <c r="G9" s="55">
        <v>0</v>
      </c>
      <c r="H9" s="23" t="s">
        <v>73</v>
      </c>
    </row>
    <row r="10" spans="1:8" ht="51.75" thickBot="1">
      <c r="A10" s="20" t="s">
        <v>51</v>
      </c>
      <c r="B10" s="5" t="s">
        <v>76</v>
      </c>
      <c r="C10" s="1" t="s">
        <v>81</v>
      </c>
      <c r="D10" s="55">
        <f>E10+F10+G10</f>
        <v>165</v>
      </c>
      <c r="E10" s="55">
        <v>60</v>
      </c>
      <c r="F10" s="55">
        <v>50</v>
      </c>
      <c r="G10" s="55">
        <v>55</v>
      </c>
      <c r="H10" s="23" t="s">
        <v>73</v>
      </c>
    </row>
    <row r="11" spans="1:8" ht="51.75" thickBot="1">
      <c r="A11" s="21" t="s">
        <v>52</v>
      </c>
      <c r="B11" s="5" t="s">
        <v>34</v>
      </c>
      <c r="C11" s="1" t="s">
        <v>81</v>
      </c>
      <c r="D11" s="55">
        <f>E11+F11+G11</f>
        <v>1089.1999999999998</v>
      </c>
      <c r="E11" s="55">
        <v>229.4</v>
      </c>
      <c r="F11" s="55">
        <v>649.8</v>
      </c>
      <c r="G11" s="55">
        <v>210</v>
      </c>
      <c r="H11" s="23" t="s">
        <v>73</v>
      </c>
    </row>
    <row r="12" spans="1:8" ht="51.75" thickBot="1">
      <c r="A12" s="21" t="s">
        <v>53</v>
      </c>
      <c r="B12" s="5" t="s">
        <v>98</v>
      </c>
      <c r="C12" s="1" t="s">
        <v>81</v>
      </c>
      <c r="D12" s="55">
        <f>E12+F12+G12</f>
        <v>0</v>
      </c>
      <c r="E12" s="55">
        <v>0</v>
      </c>
      <c r="F12" s="55">
        <v>0</v>
      </c>
      <c r="G12" s="55">
        <v>0</v>
      </c>
      <c r="H12" s="23" t="s">
        <v>73</v>
      </c>
    </row>
  </sheetData>
  <sheetProtection/>
  <mergeCells count="7">
    <mergeCell ref="E2:H3"/>
    <mergeCell ref="B4:I4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7" max="7" width="15.57421875" style="0" customWidth="1"/>
    <col min="8" max="8" width="18.00390625" style="0" customWidth="1"/>
  </cols>
  <sheetData>
    <row r="2" spans="5:8" ht="12.75">
      <c r="E2" s="70" t="s">
        <v>88</v>
      </c>
      <c r="F2" s="70"/>
      <c r="G2" s="70"/>
      <c r="H2" s="70"/>
    </row>
    <row r="3" spans="5:8" ht="35.25" customHeight="1">
      <c r="E3" s="70"/>
      <c r="F3" s="70"/>
      <c r="G3" s="70"/>
      <c r="H3" s="70"/>
    </row>
    <row r="4" spans="1:8" ht="40.5" customHeight="1" thickBot="1">
      <c r="A4" s="69" t="s">
        <v>16</v>
      </c>
      <c r="B4" s="69"/>
      <c r="C4" s="69"/>
      <c r="D4" s="69"/>
      <c r="E4" s="69"/>
      <c r="F4" s="69"/>
      <c r="G4" s="69"/>
      <c r="H4" s="69"/>
    </row>
    <row r="5" spans="1:8" ht="19.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78" customHeight="1" thickBot="1">
      <c r="A7" s="30">
        <v>2</v>
      </c>
      <c r="B7" s="28" t="s">
        <v>16</v>
      </c>
      <c r="C7" s="1" t="s">
        <v>81</v>
      </c>
      <c r="D7" s="15">
        <f>SUM(D8:D10)</f>
        <v>1694.8</v>
      </c>
      <c r="E7" s="15">
        <f>SUM(E8:E10)</f>
        <v>691.9</v>
      </c>
      <c r="F7" s="15">
        <f>SUM(F8:F10)</f>
        <v>482.9</v>
      </c>
      <c r="G7" s="15">
        <f>SUM(G8:G10)</f>
        <v>520</v>
      </c>
      <c r="H7" s="29" t="s">
        <v>73</v>
      </c>
    </row>
    <row r="8" spans="1:8" ht="69.75" customHeight="1" thickBot="1">
      <c r="A8" s="20" t="s">
        <v>46</v>
      </c>
      <c r="B8" s="3" t="s">
        <v>10</v>
      </c>
      <c r="C8" s="1" t="s">
        <v>81</v>
      </c>
      <c r="D8" s="3">
        <f>E8+F8+G8</f>
        <v>1468.2</v>
      </c>
      <c r="E8" s="3">
        <v>495.3</v>
      </c>
      <c r="F8" s="3">
        <v>452.9</v>
      </c>
      <c r="G8" s="3">
        <f>570-50</f>
        <v>520</v>
      </c>
      <c r="H8" s="23" t="s">
        <v>73</v>
      </c>
    </row>
    <row r="9" spans="1:8" ht="68.25" customHeight="1" thickBot="1">
      <c r="A9" s="21" t="s">
        <v>47</v>
      </c>
      <c r="B9" s="4" t="s">
        <v>74</v>
      </c>
      <c r="C9" s="1" t="s">
        <v>81</v>
      </c>
      <c r="D9" s="3">
        <f>E9+F9+G9</f>
        <v>115</v>
      </c>
      <c r="E9" s="3">
        <v>85</v>
      </c>
      <c r="F9" s="3">
        <v>30</v>
      </c>
      <c r="G9" s="3">
        <v>0</v>
      </c>
      <c r="H9" s="23" t="s">
        <v>73</v>
      </c>
    </row>
    <row r="10" spans="1:8" ht="67.5" customHeight="1">
      <c r="A10" s="21" t="s">
        <v>48</v>
      </c>
      <c r="B10" s="4" t="s">
        <v>12</v>
      </c>
      <c r="C10" s="1" t="s">
        <v>81</v>
      </c>
      <c r="D10" s="3">
        <f>E10+F10+G10</f>
        <v>111.6</v>
      </c>
      <c r="E10" s="3">
        <v>111.6</v>
      </c>
      <c r="F10" s="3">
        <v>0</v>
      </c>
      <c r="G10" s="27">
        <v>0</v>
      </c>
      <c r="H10" s="23" t="s">
        <v>73</v>
      </c>
    </row>
  </sheetData>
  <sheetProtection/>
  <mergeCells count="7">
    <mergeCell ref="E2:H3"/>
    <mergeCell ref="H5:H6"/>
    <mergeCell ref="A5:A6"/>
    <mergeCell ref="B5:B6"/>
    <mergeCell ref="C5:C6"/>
    <mergeCell ref="D5:G5"/>
    <mergeCell ref="A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6.421875" style="0" customWidth="1"/>
    <col min="2" max="2" width="38.421875" style="0" customWidth="1"/>
    <col min="3" max="3" width="17.28125" style="0" customWidth="1"/>
    <col min="4" max="4" width="14.28125" style="0" customWidth="1"/>
    <col min="5" max="5" width="11.8515625" style="0" customWidth="1"/>
    <col min="6" max="6" width="11.28125" style="0" customWidth="1"/>
    <col min="7" max="7" width="12.57421875" style="0" customWidth="1"/>
    <col min="8" max="8" width="19.28125" style="0" customWidth="1"/>
  </cols>
  <sheetData>
    <row r="2" spans="4:8" ht="12.75">
      <c r="D2" s="42" t="s">
        <v>87</v>
      </c>
      <c r="E2" s="70" t="s">
        <v>89</v>
      </c>
      <c r="F2" s="70"/>
      <c r="G2" s="70"/>
      <c r="H2" s="70"/>
    </row>
    <row r="3" spans="4:8" ht="30" customHeight="1">
      <c r="D3" s="42"/>
      <c r="E3" s="70"/>
      <c r="F3" s="70"/>
      <c r="G3" s="70"/>
      <c r="H3" s="70"/>
    </row>
    <row r="4" spans="1:8" ht="40.5" customHeight="1">
      <c r="A4" s="80" t="s">
        <v>5</v>
      </c>
      <c r="B4" s="80"/>
      <c r="C4" s="80"/>
      <c r="D4" s="80"/>
      <c r="E4" s="80"/>
      <c r="F4" s="80"/>
      <c r="G4" s="80"/>
      <c r="H4" s="80"/>
    </row>
    <row r="5" ht="13.5" thickBot="1"/>
    <row r="6" spans="1:8" ht="18.75" customHeight="1" thickBot="1">
      <c r="A6" s="73" t="s">
        <v>0</v>
      </c>
      <c r="B6" s="71" t="s">
        <v>1</v>
      </c>
      <c r="C6" s="75" t="s">
        <v>2</v>
      </c>
      <c r="D6" s="77" t="s">
        <v>3</v>
      </c>
      <c r="E6" s="78"/>
      <c r="F6" s="78"/>
      <c r="G6" s="79"/>
      <c r="H6" s="71" t="s">
        <v>72</v>
      </c>
    </row>
    <row r="7" spans="1:8" ht="16.5" thickBot="1">
      <c r="A7" s="74"/>
      <c r="B7" s="72"/>
      <c r="C7" s="76"/>
      <c r="D7" s="24" t="s">
        <v>4</v>
      </c>
      <c r="E7" s="25">
        <v>2014</v>
      </c>
      <c r="F7" s="26">
        <v>2015</v>
      </c>
      <c r="G7" s="24">
        <v>2016</v>
      </c>
      <c r="H7" s="72"/>
    </row>
    <row r="8" spans="1:8" ht="81" customHeight="1" thickBot="1">
      <c r="A8" s="30">
        <v>1</v>
      </c>
      <c r="B8" s="14" t="s">
        <v>5</v>
      </c>
      <c r="C8" s="14" t="s">
        <v>81</v>
      </c>
      <c r="D8" s="52">
        <f>SUM(D9:D13)</f>
        <v>402152.94600000005</v>
      </c>
      <c r="E8" s="52">
        <f>SUM(E9:E13)</f>
        <v>136811.87500000003</v>
      </c>
      <c r="F8" s="52">
        <f>SUM(F9:F13)</f>
        <v>128845.23000000001</v>
      </c>
      <c r="G8" s="52">
        <f>SUM(G9:G13)</f>
        <v>136495.84100000001</v>
      </c>
      <c r="H8" s="29" t="s">
        <v>73</v>
      </c>
    </row>
    <row r="9" spans="1:8" ht="125.25" customHeight="1">
      <c r="A9" s="20" t="s">
        <v>42</v>
      </c>
      <c r="B9" s="1" t="s">
        <v>102</v>
      </c>
      <c r="C9" s="1" t="s">
        <v>81</v>
      </c>
      <c r="D9" s="53">
        <f>E9+F9+G9</f>
        <v>386490.01100000006</v>
      </c>
      <c r="E9" s="53">
        <f>132300.975</f>
        <v>132300.975</v>
      </c>
      <c r="F9" s="53">
        <f>123272.12+5.61</f>
        <v>123277.73</v>
      </c>
      <c r="G9" s="53">
        <f>121696.35+150+805.6+500+4658.354+3101.002</f>
        <v>130911.30600000001</v>
      </c>
      <c r="H9" s="23" t="s">
        <v>73</v>
      </c>
    </row>
    <row r="10" spans="1:8" ht="67.5" customHeight="1">
      <c r="A10" s="20"/>
      <c r="B10" s="1" t="s">
        <v>22</v>
      </c>
      <c r="C10" s="1" t="s">
        <v>81</v>
      </c>
      <c r="D10" s="53">
        <f>E10+F10+G10</f>
        <v>2529.6</v>
      </c>
      <c r="E10" s="53">
        <v>570.6</v>
      </c>
      <c r="F10" s="53">
        <v>978.6</v>
      </c>
      <c r="G10" s="53">
        <v>980.4</v>
      </c>
      <c r="H10" s="23" t="s">
        <v>73</v>
      </c>
    </row>
    <row r="11" spans="1:8" ht="66" customHeight="1">
      <c r="A11" s="21" t="s">
        <v>43</v>
      </c>
      <c r="B11" s="1" t="s">
        <v>7</v>
      </c>
      <c r="C11" s="1" t="s">
        <v>81</v>
      </c>
      <c r="D11" s="53">
        <f>E11+F11+G11</f>
        <v>8173.635</v>
      </c>
      <c r="E11" s="53">
        <v>2755.7</v>
      </c>
      <c r="F11" s="53">
        <v>2718</v>
      </c>
      <c r="G11" s="53">
        <v>2699.935</v>
      </c>
      <c r="H11" s="23" t="s">
        <v>73</v>
      </c>
    </row>
    <row r="12" spans="1:8" ht="66" customHeight="1">
      <c r="A12" s="21" t="s">
        <v>44</v>
      </c>
      <c r="B12" s="1" t="s">
        <v>101</v>
      </c>
      <c r="C12" s="1" t="s">
        <v>81</v>
      </c>
      <c r="D12" s="53">
        <f>E12+F12+G12</f>
        <v>1154.2</v>
      </c>
      <c r="E12" s="53"/>
      <c r="F12" s="53">
        <v>802.1</v>
      </c>
      <c r="G12" s="53">
        <v>352.1</v>
      </c>
      <c r="H12" s="23" t="s">
        <v>73</v>
      </c>
    </row>
    <row r="13" spans="1:8" ht="66.75" customHeight="1">
      <c r="A13" s="21" t="s">
        <v>45</v>
      </c>
      <c r="B13" s="1" t="s">
        <v>41</v>
      </c>
      <c r="C13" s="1" t="s">
        <v>81</v>
      </c>
      <c r="D13" s="53">
        <f>E13+F13+G13</f>
        <v>3805.4999999999995</v>
      </c>
      <c r="E13" s="53">
        <v>1184.6</v>
      </c>
      <c r="F13" s="53">
        <v>1068.8</v>
      </c>
      <c r="G13" s="53">
        <v>1552.1</v>
      </c>
      <c r="H13" s="23" t="s">
        <v>73</v>
      </c>
    </row>
    <row r="16" spans="5:7" ht="12.75">
      <c r="E16">
        <f>114727.7-0.225</f>
        <v>114727.47499999999</v>
      </c>
      <c r="F16">
        <f>105326.6+978.6</f>
        <v>106305.20000000001</v>
      </c>
      <c r="G16">
        <f>100900.85+3320.3+980.4+8548.656-620.365</f>
        <v>113129.841</v>
      </c>
    </row>
    <row r="18" spans="5:7" ht="12.75">
      <c r="E18">
        <v>21513.6</v>
      </c>
      <c r="F18">
        <f>F8-F16</f>
        <v>22540.03</v>
      </c>
      <c r="G18">
        <f>G8-G16</f>
        <v>23366.000000000015</v>
      </c>
    </row>
  </sheetData>
  <sheetProtection/>
  <mergeCells count="7">
    <mergeCell ref="E2:H3"/>
    <mergeCell ref="H6:H7"/>
    <mergeCell ref="A6:A7"/>
    <mergeCell ref="D6:G6"/>
    <mergeCell ref="B6:B7"/>
    <mergeCell ref="C6:C7"/>
    <mergeCell ref="A4:H4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zoomScalePageLayoutView="0" workbookViewId="0" topLeftCell="A1">
      <selection activeCell="J37" sqref="J37"/>
    </sheetView>
  </sheetViews>
  <sheetFormatPr defaultColWidth="9.140625" defaultRowHeight="12.75"/>
  <cols>
    <col min="1" max="1" width="6.42187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7" max="7" width="15.57421875" style="0" customWidth="1"/>
    <col min="8" max="8" width="19.7109375" style="0" customWidth="1"/>
  </cols>
  <sheetData>
    <row r="1" spans="6:8" ht="12.75">
      <c r="F1" s="70" t="s">
        <v>96</v>
      </c>
      <c r="G1" s="70"/>
      <c r="H1" s="70"/>
    </row>
    <row r="2" spans="6:8" ht="41.25" customHeight="1">
      <c r="F2" s="70"/>
      <c r="G2" s="70"/>
      <c r="H2" s="70"/>
    </row>
    <row r="3" spans="1:8" ht="60" customHeight="1" thickBot="1">
      <c r="A3" s="69" t="s">
        <v>35</v>
      </c>
      <c r="B3" s="69"/>
      <c r="C3" s="69"/>
      <c r="D3" s="69"/>
      <c r="E3" s="69"/>
      <c r="F3" s="69"/>
      <c r="G3" s="69"/>
      <c r="H3" s="69"/>
    </row>
    <row r="4" spans="1:8" ht="18.75" customHeight="1" thickBot="1">
      <c r="A4" s="73" t="s">
        <v>0</v>
      </c>
      <c r="B4" s="71" t="s">
        <v>1</v>
      </c>
      <c r="C4" s="75" t="s">
        <v>2</v>
      </c>
      <c r="D4" s="77" t="s">
        <v>3</v>
      </c>
      <c r="E4" s="78"/>
      <c r="F4" s="78"/>
      <c r="G4" s="79"/>
      <c r="H4" s="71" t="s">
        <v>72</v>
      </c>
    </row>
    <row r="5" spans="1:8" ht="16.5" thickBot="1">
      <c r="A5" s="74"/>
      <c r="B5" s="72"/>
      <c r="C5" s="76"/>
      <c r="D5" s="24" t="s">
        <v>4</v>
      </c>
      <c r="E5" s="25">
        <v>2014</v>
      </c>
      <c r="F5" s="26">
        <v>2015</v>
      </c>
      <c r="G5" s="24">
        <v>2016</v>
      </c>
      <c r="H5" s="72"/>
    </row>
    <row r="6" spans="1:8" ht="107.25" customHeight="1" thickBot="1">
      <c r="A6" s="2" t="s">
        <v>70</v>
      </c>
      <c r="B6" s="18" t="s">
        <v>35</v>
      </c>
      <c r="C6" s="1" t="s">
        <v>81</v>
      </c>
      <c r="D6" s="19">
        <f>D7</f>
        <v>4165.14</v>
      </c>
      <c r="E6" s="19">
        <f>E7</f>
        <v>1140.9</v>
      </c>
      <c r="F6" s="19">
        <f>F7</f>
        <v>1488.04</v>
      </c>
      <c r="G6" s="19">
        <f>G7</f>
        <v>1536.2</v>
      </c>
      <c r="H6" s="29" t="s">
        <v>73</v>
      </c>
    </row>
    <row r="7" spans="1:8" ht="76.5" customHeight="1" thickBot="1">
      <c r="A7" s="21" t="s">
        <v>71</v>
      </c>
      <c r="B7" s="12" t="s">
        <v>36</v>
      </c>
      <c r="C7" s="1" t="s">
        <v>81</v>
      </c>
      <c r="D7" s="11">
        <f>E7+F7+G7</f>
        <v>4165.14</v>
      </c>
      <c r="E7" s="11">
        <v>1140.9</v>
      </c>
      <c r="F7" s="11">
        <v>1488.04</v>
      </c>
      <c r="G7" s="11">
        <v>1536.2</v>
      </c>
      <c r="H7" s="23" t="s">
        <v>73</v>
      </c>
    </row>
  </sheetData>
  <sheetProtection/>
  <mergeCells count="7">
    <mergeCell ref="A3:H3"/>
    <mergeCell ref="F1:H2"/>
    <mergeCell ref="H4:H5"/>
    <mergeCell ref="A4:A5"/>
    <mergeCell ref="B4:B5"/>
    <mergeCell ref="C4:C5"/>
    <mergeCell ref="D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7.421875" style="0" customWidth="1"/>
    <col min="2" max="2" width="38.421875" style="0" customWidth="1"/>
    <col min="3" max="3" width="17.28125" style="0" customWidth="1"/>
    <col min="4" max="4" width="9.00390625" style="0" customWidth="1"/>
    <col min="5" max="5" width="12.57421875" style="0" customWidth="1"/>
    <col min="7" max="7" width="10.7109375" style="0" customWidth="1"/>
    <col min="8" max="8" width="20.8515625" style="0" customWidth="1"/>
  </cols>
  <sheetData>
    <row r="1" spans="6:8" ht="12.75">
      <c r="F1" s="70" t="s">
        <v>95</v>
      </c>
      <c r="G1" s="70"/>
      <c r="H1" s="70"/>
    </row>
    <row r="2" spans="6:8" ht="31.5" customHeight="1">
      <c r="F2" s="70"/>
      <c r="G2" s="70"/>
      <c r="H2" s="70"/>
    </row>
    <row r="3" spans="2:7" ht="57.75" customHeight="1" thickBot="1">
      <c r="B3" s="80" t="s">
        <v>31</v>
      </c>
      <c r="C3" s="80"/>
      <c r="D3" s="80"/>
      <c r="E3" s="80"/>
      <c r="F3" s="80"/>
      <c r="G3" s="80"/>
    </row>
    <row r="4" spans="1:8" ht="18.75" customHeight="1" thickBot="1">
      <c r="A4" s="73" t="s">
        <v>0</v>
      </c>
      <c r="B4" s="71" t="s">
        <v>1</v>
      </c>
      <c r="C4" s="75" t="s">
        <v>2</v>
      </c>
      <c r="D4" s="77" t="s">
        <v>3</v>
      </c>
      <c r="E4" s="78"/>
      <c r="F4" s="78"/>
      <c r="G4" s="79"/>
      <c r="H4" s="71" t="s">
        <v>72</v>
      </c>
    </row>
    <row r="5" spans="1:8" ht="16.5" thickBot="1">
      <c r="A5" s="74"/>
      <c r="B5" s="72"/>
      <c r="C5" s="76"/>
      <c r="D5" s="24" t="s">
        <v>4</v>
      </c>
      <c r="E5" s="25">
        <v>2014</v>
      </c>
      <c r="F5" s="26">
        <v>2015</v>
      </c>
      <c r="G5" s="24">
        <v>2016</v>
      </c>
      <c r="H5" s="72"/>
    </row>
    <row r="6" spans="1:8" ht="66.75" customHeight="1" thickBot="1">
      <c r="A6" s="22">
        <v>10</v>
      </c>
      <c r="B6" s="18" t="s">
        <v>31</v>
      </c>
      <c r="C6" s="1" t="s">
        <v>81</v>
      </c>
      <c r="D6" s="18">
        <f>SUM(D7:D11)</f>
        <v>7914.786</v>
      </c>
      <c r="E6" s="18">
        <f>SUM(E7:E11)</f>
        <v>1470</v>
      </c>
      <c r="F6" s="18">
        <f>SUM(F7:F11)</f>
        <v>2198.836</v>
      </c>
      <c r="G6" s="18">
        <f>SUM(G7:G11)</f>
        <v>4245.95</v>
      </c>
      <c r="H6" s="29" t="s">
        <v>73</v>
      </c>
    </row>
    <row r="7" spans="1:8" ht="71.25" customHeight="1" thickBot="1">
      <c r="A7" s="21" t="s">
        <v>65</v>
      </c>
      <c r="B7" s="12" t="s">
        <v>32</v>
      </c>
      <c r="C7" s="1" t="s">
        <v>81</v>
      </c>
      <c r="D7" s="11">
        <f>E7+F7+G7</f>
        <v>0</v>
      </c>
      <c r="E7" s="11"/>
      <c r="F7" s="11">
        <v>0</v>
      </c>
      <c r="G7" s="11"/>
      <c r="H7" s="23" t="s">
        <v>73</v>
      </c>
    </row>
    <row r="8" spans="1:8" ht="64.5" thickBot="1">
      <c r="A8" s="21" t="s">
        <v>66</v>
      </c>
      <c r="B8" s="12" t="s">
        <v>15</v>
      </c>
      <c r="C8" s="1" t="s">
        <v>81</v>
      </c>
      <c r="D8" s="11">
        <f>E8+F8+G8</f>
        <v>17</v>
      </c>
      <c r="E8" s="11"/>
      <c r="F8" s="11">
        <v>0</v>
      </c>
      <c r="G8" s="11">
        <v>17</v>
      </c>
      <c r="H8" s="23" t="s">
        <v>73</v>
      </c>
    </row>
    <row r="9" spans="1:8" ht="64.5" thickBot="1">
      <c r="A9" s="21" t="s">
        <v>67</v>
      </c>
      <c r="B9" s="12" t="s">
        <v>103</v>
      </c>
      <c r="C9" s="1" t="s">
        <v>81</v>
      </c>
      <c r="D9" s="11">
        <f>E9+F9+G9</f>
        <v>7156.026</v>
      </c>
      <c r="E9" s="11">
        <f>1152.5+92</f>
        <v>1244.5</v>
      </c>
      <c r="F9" s="40">
        <f>2177.1+0.736</f>
        <v>2177.836</v>
      </c>
      <c r="G9" s="40">
        <v>3733.69</v>
      </c>
      <c r="H9" s="23" t="s">
        <v>73</v>
      </c>
    </row>
    <row r="10" spans="1:8" ht="64.5" thickBot="1">
      <c r="A10" s="21" t="s">
        <v>68</v>
      </c>
      <c r="B10" s="12" t="s">
        <v>33</v>
      </c>
      <c r="C10" s="1" t="s">
        <v>81</v>
      </c>
      <c r="D10" s="11">
        <f>E10+F10+G10</f>
        <v>420</v>
      </c>
      <c r="E10" s="11">
        <v>179.4</v>
      </c>
      <c r="F10" s="11">
        <v>20.4</v>
      </c>
      <c r="G10" s="11">
        <v>220.2</v>
      </c>
      <c r="H10" s="23" t="s">
        <v>73</v>
      </c>
    </row>
    <row r="11" spans="1:8" ht="64.5" thickBot="1">
      <c r="A11" s="21" t="s">
        <v>69</v>
      </c>
      <c r="B11" s="12" t="s">
        <v>100</v>
      </c>
      <c r="C11" s="1" t="s">
        <v>81</v>
      </c>
      <c r="D11" s="11">
        <f>E11+F11+G11</f>
        <v>321.76</v>
      </c>
      <c r="E11" s="11">
        <v>46.1</v>
      </c>
      <c r="F11" s="11">
        <v>0.6</v>
      </c>
      <c r="G11" s="11">
        <v>275.06</v>
      </c>
      <c r="H11" s="23" t="s">
        <v>73</v>
      </c>
    </row>
  </sheetData>
  <sheetProtection/>
  <mergeCells count="7">
    <mergeCell ref="F1:H2"/>
    <mergeCell ref="H4:H5"/>
    <mergeCell ref="B3:G3"/>
    <mergeCell ref="A4:A5"/>
    <mergeCell ref="B4:B5"/>
    <mergeCell ref="C4:C5"/>
    <mergeCell ref="D4:G4"/>
  </mergeCells>
  <printOptions/>
  <pageMargins left="0.75" right="0.75" top="1" bottom="1" header="0.5" footer="0.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3">
      <selection activeCell="G12" sqref="G12:G14"/>
    </sheetView>
  </sheetViews>
  <sheetFormatPr defaultColWidth="9.140625" defaultRowHeight="12.75"/>
  <cols>
    <col min="1" max="1" width="6.851562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7" max="7" width="15.57421875" style="0" customWidth="1"/>
    <col min="8" max="8" width="19.7109375" style="0" customWidth="1"/>
  </cols>
  <sheetData>
    <row r="1" spans="6:8" ht="38.25" customHeight="1" hidden="1">
      <c r="F1" s="62" t="s">
        <v>97</v>
      </c>
      <c r="G1" s="62"/>
      <c r="H1" s="62"/>
    </row>
    <row r="2" spans="6:8" ht="4.5" customHeight="1" hidden="1">
      <c r="F2" s="68" t="s">
        <v>105</v>
      </c>
      <c r="G2" s="68"/>
      <c r="H2" s="68"/>
    </row>
    <row r="3" spans="6:8" ht="43.5" customHeight="1">
      <c r="F3" s="68"/>
      <c r="G3" s="68"/>
      <c r="H3" s="68"/>
    </row>
    <row r="4" spans="1:8" ht="40.5" customHeight="1" thickBot="1">
      <c r="A4" s="69" t="s">
        <v>30</v>
      </c>
      <c r="B4" s="69"/>
      <c r="C4" s="69"/>
      <c r="D4" s="69"/>
      <c r="E4" s="69"/>
      <c r="F4" s="69"/>
      <c r="G4" s="69"/>
      <c r="H4" s="6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67.5" customHeight="1" thickBot="1">
      <c r="A7" s="22">
        <v>9</v>
      </c>
      <c r="B7" s="18" t="s">
        <v>30</v>
      </c>
      <c r="C7" s="1" t="s">
        <v>81</v>
      </c>
      <c r="D7" s="19">
        <f>D8</f>
        <v>40379.486999999994</v>
      </c>
      <c r="E7" s="19">
        <f>E8</f>
        <v>13118.4</v>
      </c>
      <c r="F7" s="19">
        <f>F8</f>
        <v>13990.3</v>
      </c>
      <c r="G7" s="19">
        <f>G8</f>
        <v>13270.787</v>
      </c>
      <c r="H7" s="29" t="s">
        <v>73</v>
      </c>
    </row>
    <row r="8" spans="1:8" ht="64.5" thickBot="1">
      <c r="A8" s="21" t="s">
        <v>64</v>
      </c>
      <c r="B8" s="12" t="s">
        <v>75</v>
      </c>
      <c r="C8" s="1" t="s">
        <v>81</v>
      </c>
      <c r="D8" s="11">
        <f>E8+F8+G8</f>
        <v>40379.486999999994</v>
      </c>
      <c r="E8" s="11">
        <v>13118.4</v>
      </c>
      <c r="F8" s="11">
        <v>13990.3</v>
      </c>
      <c r="G8" s="11">
        <f>G12+G14</f>
        <v>13270.787</v>
      </c>
      <c r="H8" s="23" t="s">
        <v>73</v>
      </c>
    </row>
    <row r="12" spans="4:7" ht="12.75">
      <c r="D12" t="s">
        <v>84</v>
      </c>
      <c r="E12">
        <v>5340.5</v>
      </c>
      <c r="F12">
        <v>5798.5</v>
      </c>
      <c r="G12">
        <v>5850.1</v>
      </c>
    </row>
    <row r="14" spans="4:7" ht="12.75">
      <c r="D14" t="s">
        <v>85</v>
      </c>
      <c r="E14">
        <v>7777.9</v>
      </c>
      <c r="F14">
        <v>8191.8</v>
      </c>
      <c r="G14">
        <v>7420.687</v>
      </c>
    </row>
  </sheetData>
  <sheetProtection/>
  <mergeCells count="8">
    <mergeCell ref="F1:H1"/>
    <mergeCell ref="A4:H4"/>
    <mergeCell ref="F2:H3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G14" sqref="G14:G16"/>
    </sheetView>
  </sheetViews>
  <sheetFormatPr defaultColWidth="9.140625" defaultRowHeight="12.75"/>
  <cols>
    <col min="1" max="1" width="7.42187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7" max="7" width="15.57421875" style="0" customWidth="1"/>
    <col min="8" max="8" width="18.28125" style="0" customWidth="1"/>
  </cols>
  <sheetData>
    <row r="2" spans="6:8" ht="12.75">
      <c r="F2" s="70" t="s">
        <v>94</v>
      </c>
      <c r="G2" s="70"/>
      <c r="H2" s="70"/>
    </row>
    <row r="3" spans="6:8" ht="27.75" customHeight="1">
      <c r="F3" s="70"/>
      <c r="G3" s="70"/>
      <c r="H3" s="70"/>
    </row>
    <row r="4" spans="1:8" ht="40.5" customHeight="1" thickBot="1">
      <c r="A4" s="39"/>
      <c r="B4" s="69" t="s">
        <v>28</v>
      </c>
      <c r="C4" s="69"/>
      <c r="D4" s="69"/>
      <c r="E4" s="69"/>
      <c r="F4" s="69"/>
      <c r="G4" s="69"/>
      <c r="H4" s="3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91.5" customHeight="1" thickBot="1">
      <c r="A7" s="2" t="s">
        <v>62</v>
      </c>
      <c r="B7" s="18" t="s">
        <v>28</v>
      </c>
      <c r="C7" s="1" t="s">
        <v>81</v>
      </c>
      <c r="D7" s="19">
        <f>E7+F7+G7</f>
        <v>2555.468</v>
      </c>
      <c r="E7" s="19">
        <f>E8</f>
        <v>910.83</v>
      </c>
      <c r="F7" s="19">
        <f>F8</f>
        <v>846.828</v>
      </c>
      <c r="G7" s="19">
        <f>G8</f>
        <v>797.81</v>
      </c>
      <c r="H7" s="29" t="s">
        <v>73</v>
      </c>
    </row>
    <row r="8" spans="1:8" ht="64.5" thickBot="1">
      <c r="A8" s="21" t="s">
        <v>63</v>
      </c>
      <c r="B8" s="12" t="s">
        <v>29</v>
      </c>
      <c r="C8" s="1" t="s">
        <v>81</v>
      </c>
      <c r="D8" s="11">
        <f>E8+F8+G8</f>
        <v>2555.468</v>
      </c>
      <c r="E8" s="11">
        <v>910.83</v>
      </c>
      <c r="F8" s="11">
        <v>846.828</v>
      </c>
      <c r="G8" s="11">
        <v>797.81</v>
      </c>
      <c r="H8" s="23" t="s">
        <v>73</v>
      </c>
    </row>
    <row r="14" spans="4:7" ht="12.75">
      <c r="D14" t="s">
        <v>84</v>
      </c>
      <c r="E14">
        <v>107.6</v>
      </c>
      <c r="F14">
        <v>85.128</v>
      </c>
      <c r="G14">
        <v>89.81</v>
      </c>
    </row>
    <row r="16" spans="4:7" ht="12.75">
      <c r="D16" t="s">
        <v>85</v>
      </c>
      <c r="E16">
        <v>803.23</v>
      </c>
      <c r="F16">
        <v>761.7</v>
      </c>
      <c r="G16">
        <v>708</v>
      </c>
    </row>
  </sheetData>
  <sheetProtection/>
  <mergeCells count="7">
    <mergeCell ref="F2:H3"/>
    <mergeCell ref="H5:H6"/>
    <mergeCell ref="B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3" width="17.28125" style="0" customWidth="1"/>
    <col min="4" max="4" width="9.00390625" style="0" customWidth="1"/>
    <col min="5" max="5" width="11.8515625" style="0" customWidth="1"/>
    <col min="6" max="6" width="11.28125" style="0" customWidth="1"/>
    <col min="7" max="7" width="15.57421875" style="0" customWidth="1"/>
    <col min="8" max="8" width="21.140625" style="0" customWidth="1"/>
  </cols>
  <sheetData>
    <row r="2" spans="6:8" ht="12.75">
      <c r="F2" s="70" t="s">
        <v>93</v>
      </c>
      <c r="G2" s="70"/>
      <c r="H2" s="70"/>
    </row>
    <row r="3" spans="6:8" ht="24" customHeight="1">
      <c r="F3" s="70"/>
      <c r="G3" s="70"/>
      <c r="H3" s="70"/>
    </row>
    <row r="4" spans="1:8" ht="40.5" customHeight="1" thickBot="1">
      <c r="A4" s="69" t="s">
        <v>26</v>
      </c>
      <c r="B4" s="69"/>
      <c r="C4" s="69"/>
      <c r="D4" s="69"/>
      <c r="E4" s="69"/>
      <c r="F4" s="69"/>
      <c r="G4" s="69"/>
      <c r="H4" s="6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70.5" customHeight="1" thickBot="1">
      <c r="A7" s="32" t="s">
        <v>60</v>
      </c>
      <c r="B7" s="18" t="s">
        <v>26</v>
      </c>
      <c r="C7" s="1" t="s">
        <v>81</v>
      </c>
      <c r="D7" s="19">
        <f>E7+F7+G7</f>
        <v>19764.104</v>
      </c>
      <c r="E7" s="19">
        <f>E8</f>
        <v>6671.6</v>
      </c>
      <c r="F7" s="19">
        <f>F8</f>
        <v>6600.504</v>
      </c>
      <c r="G7" s="19">
        <f>G8</f>
        <v>6492</v>
      </c>
      <c r="H7" s="29" t="s">
        <v>73</v>
      </c>
    </row>
    <row r="8" spans="1:8" ht="115.5" thickBot="1">
      <c r="A8" s="21" t="s">
        <v>61</v>
      </c>
      <c r="B8" s="12" t="s">
        <v>27</v>
      </c>
      <c r="C8" s="1" t="s">
        <v>81</v>
      </c>
      <c r="D8" s="11">
        <f>E8+F8+G8</f>
        <v>19764.104</v>
      </c>
      <c r="E8" s="11">
        <v>6671.6</v>
      </c>
      <c r="F8" s="11">
        <v>6600.504</v>
      </c>
      <c r="G8" s="11">
        <v>6492</v>
      </c>
      <c r="H8" s="23" t="s">
        <v>73</v>
      </c>
    </row>
  </sheetData>
  <sheetProtection/>
  <mergeCells count="7">
    <mergeCell ref="A4:H4"/>
    <mergeCell ref="F2:H3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2">
      <selection activeCell="G12" sqref="G12:G14"/>
    </sheetView>
  </sheetViews>
  <sheetFormatPr defaultColWidth="9.140625" defaultRowHeight="12.75"/>
  <cols>
    <col min="1" max="1" width="6.28125" style="0" customWidth="1"/>
    <col min="2" max="2" width="38.421875" style="0" customWidth="1"/>
    <col min="3" max="3" width="17.28125" style="0" customWidth="1"/>
    <col min="4" max="4" width="10.140625" style="0" customWidth="1"/>
    <col min="5" max="5" width="11.8515625" style="0" customWidth="1"/>
    <col min="6" max="6" width="11.28125" style="0" customWidth="1"/>
    <col min="7" max="7" width="12.140625" style="0" customWidth="1"/>
    <col min="8" max="8" width="16.28125" style="0" customWidth="1"/>
  </cols>
  <sheetData>
    <row r="1" spans="5:8" ht="41.25" customHeight="1" hidden="1">
      <c r="E1" s="62" t="s">
        <v>97</v>
      </c>
      <c r="F1" s="62"/>
      <c r="G1" s="62"/>
      <c r="H1" s="62"/>
    </row>
    <row r="2" spans="5:8" ht="27.75" customHeight="1">
      <c r="E2" s="81" t="s">
        <v>99</v>
      </c>
      <c r="F2" s="81"/>
      <c r="G2" s="81"/>
      <c r="H2" s="81"/>
    </row>
    <row r="3" spans="5:8" ht="21.75" customHeight="1">
      <c r="E3" s="81"/>
      <c r="F3" s="81"/>
      <c r="G3" s="81"/>
      <c r="H3" s="81"/>
    </row>
    <row r="4" spans="1:8" ht="27.75" customHeight="1" thickBot="1">
      <c r="A4" s="69" t="s">
        <v>25</v>
      </c>
      <c r="B4" s="69"/>
      <c r="C4" s="69"/>
      <c r="D4" s="69"/>
      <c r="E4" s="69"/>
      <c r="F4" s="69"/>
      <c r="G4" s="69"/>
      <c r="H4" s="6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99.75" customHeight="1" thickBot="1">
      <c r="A7" s="32" t="s">
        <v>9</v>
      </c>
      <c r="B7" s="18" t="s">
        <v>25</v>
      </c>
      <c r="C7" s="1" t="s">
        <v>81</v>
      </c>
      <c r="D7" s="57">
        <f>E7+F7+G7</f>
        <v>78897.68800000001</v>
      </c>
      <c r="E7" s="57">
        <f>E8</f>
        <v>27610.55</v>
      </c>
      <c r="F7" s="57">
        <f>F8</f>
        <v>25670.22</v>
      </c>
      <c r="G7" s="57">
        <f>G8</f>
        <v>25616.918</v>
      </c>
      <c r="H7" s="29" t="s">
        <v>73</v>
      </c>
    </row>
    <row r="8" spans="1:8" ht="102.75" thickBot="1">
      <c r="A8" s="21" t="s">
        <v>59</v>
      </c>
      <c r="B8" s="12" t="s">
        <v>82</v>
      </c>
      <c r="C8" s="1" t="s">
        <v>81</v>
      </c>
      <c r="D8" s="58">
        <f>E8+F8+G8</f>
        <v>78897.68800000001</v>
      </c>
      <c r="E8" s="58">
        <v>27610.55</v>
      </c>
      <c r="F8" s="58">
        <v>25670.22</v>
      </c>
      <c r="G8" s="58">
        <v>25616.918</v>
      </c>
      <c r="H8" s="23" t="s">
        <v>73</v>
      </c>
    </row>
    <row r="12" spans="3:7" ht="12.75">
      <c r="C12" t="s">
        <v>84</v>
      </c>
      <c r="E12">
        <v>18822.2</v>
      </c>
      <c r="F12">
        <v>15976</v>
      </c>
      <c r="G12">
        <v>16815.918</v>
      </c>
    </row>
    <row r="14" spans="3:7" ht="12.75">
      <c r="C14" t="s">
        <v>85</v>
      </c>
      <c r="E14">
        <v>8743.55</v>
      </c>
      <c r="F14">
        <v>9694.22</v>
      </c>
      <c r="G14">
        <v>8801</v>
      </c>
    </row>
  </sheetData>
  <sheetProtection/>
  <mergeCells count="8">
    <mergeCell ref="E1:H1"/>
    <mergeCell ref="A4:H4"/>
    <mergeCell ref="E2:H3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8.421875" style="0" customWidth="1"/>
    <col min="2" max="2" width="38.421875" style="0" customWidth="1"/>
    <col min="3" max="3" width="17.28125" style="0" customWidth="1"/>
    <col min="4" max="4" width="12.8515625" style="0" customWidth="1"/>
    <col min="5" max="5" width="11.8515625" style="0" customWidth="1"/>
    <col min="6" max="6" width="11.28125" style="0" customWidth="1"/>
    <col min="7" max="7" width="9.7109375" style="0" customWidth="1"/>
    <col min="8" max="8" width="19.57421875" style="0" customWidth="1"/>
  </cols>
  <sheetData>
    <row r="2" spans="6:8" ht="12.75">
      <c r="F2" s="70" t="s">
        <v>92</v>
      </c>
      <c r="G2" s="70"/>
      <c r="H2" s="70"/>
    </row>
    <row r="3" spans="6:8" ht="29.25" customHeight="1">
      <c r="F3" s="70"/>
      <c r="G3" s="70"/>
      <c r="H3" s="70"/>
    </row>
    <row r="4" spans="1:8" ht="40.5" customHeight="1" thickBot="1">
      <c r="A4" s="69" t="s">
        <v>21</v>
      </c>
      <c r="B4" s="69"/>
      <c r="C4" s="69"/>
      <c r="D4" s="69"/>
      <c r="E4" s="69"/>
      <c r="F4" s="69"/>
      <c r="G4" s="69"/>
      <c r="H4" s="6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8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</row>
    <row r="7" spans="1:8" ht="72.75" customHeight="1" thickBot="1">
      <c r="A7" s="31" t="s">
        <v>8</v>
      </c>
      <c r="B7" s="14" t="s">
        <v>21</v>
      </c>
      <c r="C7" s="1" t="s">
        <v>81</v>
      </c>
      <c r="D7" s="56">
        <f aca="true" t="shared" si="0" ref="D7:D16">E7+F7+G7</f>
        <v>32959.051</v>
      </c>
      <c r="E7" s="52">
        <f>E8+E9+E10+E16</f>
        <v>11719.464000000002</v>
      </c>
      <c r="F7" s="52">
        <f>F8+F9+F10+F16</f>
        <v>10737.64</v>
      </c>
      <c r="G7" s="52">
        <f>G8+G9+G10+G16</f>
        <v>10501.947</v>
      </c>
      <c r="H7" s="29" t="s">
        <v>73</v>
      </c>
    </row>
    <row r="8" spans="1:8" ht="68.25" customHeight="1" thickBot="1">
      <c r="A8" s="21" t="s">
        <v>55</v>
      </c>
      <c r="B8" s="5" t="s">
        <v>11</v>
      </c>
      <c r="C8" s="1" t="s">
        <v>81</v>
      </c>
      <c r="D8" s="53">
        <f t="shared" si="0"/>
        <v>310.35</v>
      </c>
      <c r="E8" s="53">
        <v>100</v>
      </c>
      <c r="F8" s="53">
        <v>0</v>
      </c>
      <c r="G8" s="53">
        <v>210.35</v>
      </c>
      <c r="H8" s="23" t="s">
        <v>73</v>
      </c>
    </row>
    <row r="9" spans="1:8" ht="66.75" customHeight="1" thickBot="1">
      <c r="A9" s="21" t="s">
        <v>56</v>
      </c>
      <c r="B9" s="5" t="s">
        <v>40</v>
      </c>
      <c r="C9" s="1" t="s">
        <v>81</v>
      </c>
      <c r="D9" s="53">
        <f t="shared" si="0"/>
        <v>209.136</v>
      </c>
      <c r="E9" s="53"/>
      <c r="F9" s="53">
        <v>147.2</v>
      </c>
      <c r="G9" s="53">
        <f>20.906+41.03</f>
        <v>61.936</v>
      </c>
      <c r="H9" s="23" t="s">
        <v>73</v>
      </c>
    </row>
    <row r="10" spans="1:8" ht="64.5" thickBot="1">
      <c r="A10" s="21" t="s">
        <v>57</v>
      </c>
      <c r="B10" s="5" t="s">
        <v>23</v>
      </c>
      <c r="C10" s="1" t="s">
        <v>81</v>
      </c>
      <c r="D10" s="53">
        <f t="shared" si="0"/>
        <v>30077.801</v>
      </c>
      <c r="E10" s="53">
        <f>E11+E12+E13+E14+E15</f>
        <v>9984.600000000002</v>
      </c>
      <c r="F10" s="53">
        <f>F11+F12+F13+F14+F15</f>
        <v>10163.539999999999</v>
      </c>
      <c r="G10" s="53">
        <f>G11+G13+G15</f>
        <v>9929.661</v>
      </c>
      <c r="H10" s="23" t="s">
        <v>73</v>
      </c>
    </row>
    <row r="11" spans="1:8" ht="63.75" customHeight="1" thickBot="1">
      <c r="A11" s="21"/>
      <c r="B11" s="9" t="s">
        <v>13</v>
      </c>
      <c r="C11" s="1"/>
      <c r="D11" s="53">
        <f t="shared" si="0"/>
        <v>27334.14</v>
      </c>
      <c r="E11" s="53">
        <v>8183.5</v>
      </c>
      <c r="F11" s="53">
        <v>9736.94</v>
      </c>
      <c r="G11" s="53">
        <f>9454.73-41.03</f>
        <v>9413.699999999999</v>
      </c>
      <c r="H11" s="23" t="s">
        <v>73</v>
      </c>
    </row>
    <row r="12" spans="1:8" ht="64.5" thickBot="1">
      <c r="A12" s="21"/>
      <c r="B12" s="5" t="s">
        <v>14</v>
      </c>
      <c r="C12" s="1"/>
      <c r="D12" s="53">
        <f t="shared" si="0"/>
        <v>108.2</v>
      </c>
      <c r="E12" s="53">
        <v>108.2</v>
      </c>
      <c r="F12" s="53">
        <v>0</v>
      </c>
      <c r="G12" s="53">
        <v>0</v>
      </c>
      <c r="H12" s="23" t="s">
        <v>73</v>
      </c>
    </row>
    <row r="13" spans="1:8" ht="64.5" thickBot="1">
      <c r="A13" s="21"/>
      <c r="B13" s="5" t="s">
        <v>83</v>
      </c>
      <c r="C13" s="1"/>
      <c r="D13" s="53">
        <f t="shared" si="0"/>
        <v>985.3000000000001</v>
      </c>
      <c r="E13" s="53">
        <v>889.7</v>
      </c>
      <c r="F13" s="53">
        <v>20.4</v>
      </c>
      <c r="G13" s="53">
        <v>75.2</v>
      </c>
      <c r="H13" s="23" t="s">
        <v>73</v>
      </c>
    </row>
    <row r="14" spans="1:8" ht="64.5" thickBot="1">
      <c r="A14" s="21"/>
      <c r="B14" s="9" t="s">
        <v>37</v>
      </c>
      <c r="C14" s="1"/>
      <c r="D14" s="53">
        <f>E14+F14+G14</f>
        <v>112.5</v>
      </c>
      <c r="E14" s="53">
        <v>74.6</v>
      </c>
      <c r="F14" s="53">
        <v>37.9</v>
      </c>
      <c r="G14" s="53"/>
      <c r="H14" s="23" t="s">
        <v>73</v>
      </c>
    </row>
    <row r="15" spans="1:8" ht="64.5" thickBot="1">
      <c r="A15" s="21"/>
      <c r="B15" s="9" t="s">
        <v>38</v>
      </c>
      <c r="C15" s="1"/>
      <c r="D15" s="53">
        <f>E15+F15+G15</f>
        <v>1537.661</v>
      </c>
      <c r="E15" s="53">
        <v>728.6</v>
      </c>
      <c r="F15" s="53">
        <v>368.3</v>
      </c>
      <c r="G15" s="53">
        <v>440.761</v>
      </c>
      <c r="H15" s="23" t="s">
        <v>73</v>
      </c>
    </row>
    <row r="16" spans="1:8" ht="64.5" customHeight="1" thickBot="1">
      <c r="A16" s="21" t="s">
        <v>58</v>
      </c>
      <c r="B16" s="5" t="s">
        <v>24</v>
      </c>
      <c r="C16" s="1" t="s">
        <v>81</v>
      </c>
      <c r="D16" s="53">
        <f t="shared" si="0"/>
        <v>2361.764</v>
      </c>
      <c r="E16" s="53">
        <f>535.3+980+64.5+54.9+0.164</f>
        <v>1634.864</v>
      </c>
      <c r="F16" s="53">
        <v>426.9</v>
      </c>
      <c r="G16" s="53">
        <v>300</v>
      </c>
      <c r="H16" s="23" t="s">
        <v>73</v>
      </c>
    </row>
    <row r="19" spans="5:7" ht="12.75">
      <c r="E19" s="39">
        <v>1595.4</v>
      </c>
      <c r="F19" s="45"/>
      <c r="G19" s="45"/>
    </row>
    <row r="21" spans="5:7" ht="12.75">
      <c r="E21">
        <f>10739.3+0.164</f>
        <v>10739.464</v>
      </c>
      <c r="F21">
        <f>F7</f>
        <v>10737.64</v>
      </c>
      <c r="G21">
        <f>G7</f>
        <v>10501.947</v>
      </c>
    </row>
  </sheetData>
  <sheetProtection/>
  <mergeCells count="7">
    <mergeCell ref="A4:H4"/>
    <mergeCell ref="F2:H3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="60" zoomScalePageLayoutView="0" workbookViewId="0" topLeftCell="A1">
      <selection activeCell="E30" sqref="E30"/>
    </sheetView>
  </sheetViews>
  <sheetFormatPr defaultColWidth="9.140625" defaultRowHeight="12.75"/>
  <cols>
    <col min="1" max="1" width="7.57421875" style="0" customWidth="1"/>
    <col min="2" max="2" width="38.421875" style="0" customWidth="1"/>
    <col min="3" max="3" width="17.28125" style="0" customWidth="1"/>
    <col min="4" max="4" width="9.00390625" style="0" customWidth="1"/>
    <col min="5" max="5" width="9.57421875" style="0" customWidth="1"/>
    <col min="6" max="6" width="8.28125" style="0" customWidth="1"/>
    <col min="7" max="7" width="10.7109375" style="0" customWidth="1"/>
    <col min="8" max="8" width="27.140625" style="0" customWidth="1"/>
  </cols>
  <sheetData>
    <row r="2" spans="6:8" ht="12.75">
      <c r="F2" s="70" t="s">
        <v>91</v>
      </c>
      <c r="G2" s="70"/>
      <c r="H2" s="70"/>
    </row>
    <row r="3" spans="6:8" ht="36.75" customHeight="1">
      <c r="F3" s="70"/>
      <c r="G3" s="70"/>
      <c r="H3" s="70"/>
    </row>
    <row r="4" spans="1:8" ht="40.5" customHeight="1" thickBot="1">
      <c r="A4" s="69" t="s">
        <v>19</v>
      </c>
      <c r="B4" s="69"/>
      <c r="C4" s="69"/>
      <c r="D4" s="69"/>
      <c r="E4" s="69"/>
      <c r="F4" s="69"/>
      <c r="G4" s="69"/>
      <c r="H4" s="69"/>
    </row>
    <row r="5" spans="1:8" ht="18.75" customHeight="1" thickBot="1">
      <c r="A5" s="73" t="s">
        <v>0</v>
      </c>
      <c r="B5" s="71" t="s">
        <v>1</v>
      </c>
      <c r="C5" s="75" t="s">
        <v>2</v>
      </c>
      <c r="D5" s="77" t="s">
        <v>3</v>
      </c>
      <c r="E5" s="78"/>
      <c r="F5" s="78"/>
      <c r="G5" s="79"/>
      <c r="H5" s="71" t="s">
        <v>72</v>
      </c>
    </row>
    <row r="6" spans="1:13" ht="16.5" thickBot="1">
      <c r="A6" s="74"/>
      <c r="B6" s="72"/>
      <c r="C6" s="76"/>
      <c r="D6" s="24" t="s">
        <v>4</v>
      </c>
      <c r="E6" s="25">
        <v>2014</v>
      </c>
      <c r="F6" s="26">
        <v>2015</v>
      </c>
      <c r="G6" s="24">
        <v>2016</v>
      </c>
      <c r="H6" s="72"/>
      <c r="M6" s="44"/>
    </row>
    <row r="7" spans="1:8" ht="90.75" customHeight="1" thickBot="1">
      <c r="A7" s="16" t="s">
        <v>6</v>
      </c>
      <c r="B7" s="13" t="s">
        <v>19</v>
      </c>
      <c r="C7" s="1" t="s">
        <v>81</v>
      </c>
      <c r="D7" s="13">
        <f>D8</f>
        <v>160</v>
      </c>
      <c r="E7" s="13">
        <f>E8</f>
        <v>55</v>
      </c>
      <c r="F7" s="13">
        <f>F8</f>
        <v>55</v>
      </c>
      <c r="G7" s="13">
        <f>G8</f>
        <v>50</v>
      </c>
      <c r="H7" s="29" t="s">
        <v>73</v>
      </c>
    </row>
    <row r="8" spans="1:8" ht="51.75" thickBot="1">
      <c r="A8" s="21" t="s">
        <v>54</v>
      </c>
      <c r="B8" s="5" t="s">
        <v>39</v>
      </c>
      <c r="C8" s="1" t="s">
        <v>81</v>
      </c>
      <c r="D8" s="17">
        <f>E8+F8+G8</f>
        <v>160</v>
      </c>
      <c r="E8" s="17">
        <v>55</v>
      </c>
      <c r="F8" s="17">
        <v>55</v>
      </c>
      <c r="G8" s="17">
        <v>50</v>
      </c>
      <c r="H8" s="23" t="s">
        <v>73</v>
      </c>
    </row>
    <row r="9" spans="1:7" ht="15">
      <c r="A9" s="6"/>
      <c r="B9" s="7"/>
      <c r="C9" s="7"/>
      <c r="D9" s="8"/>
      <c r="E9" s="8"/>
      <c r="F9" s="8"/>
      <c r="G9" s="8"/>
    </row>
  </sheetData>
  <sheetProtection/>
  <mergeCells count="7">
    <mergeCell ref="A4:H4"/>
    <mergeCell ref="F2:H3"/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2016-12-28T05:52:41Z</cp:lastPrinted>
  <dcterms:created xsi:type="dcterms:W3CDTF">1996-10-08T23:32:33Z</dcterms:created>
  <dcterms:modified xsi:type="dcterms:W3CDTF">2017-01-09T13:06:50Z</dcterms:modified>
  <cp:category/>
  <cp:version/>
  <cp:contentType/>
  <cp:contentStatus/>
</cp:coreProperties>
</file>