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6150" tabRatio="906" activeTab="3"/>
  </bookViews>
  <sheets>
    <sheet name="ЦСТ" sheetId="1" r:id="rId1"/>
    <sheet name="Приложение №3" sheetId="2" r:id="rId2"/>
    <sheet name="Приложение №4" sheetId="3" r:id="rId3"/>
    <sheet name="Приложение № 5" sheetId="4" r:id="rId4"/>
  </sheets>
  <definedNames/>
  <calcPr fullCalcOnLoad="1"/>
</workbook>
</file>

<file path=xl/sharedStrings.xml><?xml version="1.0" encoding="utf-8"?>
<sst xmlns="http://schemas.openxmlformats.org/spreadsheetml/2006/main" count="1310" uniqueCount="176">
  <si>
    <t>Наименование</t>
  </si>
  <si>
    <t>ПР</t>
  </si>
  <si>
    <t>ЦСТ</t>
  </si>
  <si>
    <t>ВР</t>
  </si>
  <si>
    <t>Общегосударственные вопросы</t>
  </si>
  <si>
    <t>Резервные фонды  местных  администраций</t>
  </si>
  <si>
    <t>Другие общегосударственные вопросы</t>
  </si>
  <si>
    <t>Национальная экономика</t>
  </si>
  <si>
    <t>Культура</t>
  </si>
  <si>
    <t>Социальная политика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</si>
  <si>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</si>
  <si>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</si>
  <si>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</si>
  <si>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тыс.рублей</t>
  </si>
  <si>
    <t>Итого</t>
  </si>
  <si>
    <t>РПр</t>
  </si>
  <si>
    <t>0100</t>
  </si>
  <si>
    <t>0400</t>
  </si>
  <si>
    <t>0500</t>
  </si>
  <si>
    <t>0800</t>
  </si>
  <si>
    <t>1000</t>
  </si>
  <si>
    <t>0102</t>
  </si>
  <si>
    <t>0104</t>
  </si>
  <si>
    <t>0412</t>
  </si>
  <si>
    <t>0801</t>
  </si>
  <si>
    <t>1001</t>
  </si>
  <si>
    <t>1003</t>
  </si>
  <si>
    <t>Федеральные средства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</si>
  <si>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</si>
  <si>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</si>
  <si>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</si>
  <si>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0111</t>
  </si>
  <si>
    <t>0113</t>
  </si>
  <si>
    <t xml:space="preserve">Культура, кинематография </t>
  </si>
  <si>
    <t>100</t>
  </si>
  <si>
    <t>ЖИЛИЩНО-КОММУНАЛЬНОЕ  ХОЗЯЙСТВО</t>
  </si>
  <si>
    <t>Осуществление первичного воинского учёта на территории, где отсутствуют военные комиссариаты</t>
  </si>
  <si>
    <t>870</t>
  </si>
  <si>
    <t>Резервные средства</t>
  </si>
  <si>
    <t>Дорожное хозяйство ( дорожные фонды)</t>
  </si>
  <si>
    <t>0409</t>
  </si>
  <si>
    <t>320</t>
  </si>
  <si>
    <t>121</t>
  </si>
  <si>
    <t>122</t>
  </si>
  <si>
    <t>Прочая закупка товаров, работ и услуг для государственных (муниципальных ) нужд</t>
  </si>
  <si>
    <t>244</t>
  </si>
  <si>
    <t>120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</si>
  <si>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</si>
  <si>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государственных(муниципальных) органов</t>
  </si>
  <si>
    <t>Ист</t>
  </si>
  <si>
    <t>1</t>
  </si>
  <si>
    <t>200</t>
  </si>
  <si>
    <t>240</t>
  </si>
  <si>
    <t>Закупка товаров, работ и услуг для государственных (муниципальных нужд)нужд</t>
  </si>
  <si>
    <t>Иные закупки товаров, работ и услуг для государственных(муниципальных) нужд</t>
  </si>
  <si>
    <t>Прочая закупка товаров, работ и услуг для государственных (муниципальных)нужд</t>
  </si>
  <si>
    <t>Иные бюджетные ассигнования</t>
  </si>
  <si>
    <t>800</t>
  </si>
  <si>
    <t>850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</si>
  <si>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</si>
  <si>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</si>
  <si>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</si>
  <si>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321</t>
  </si>
  <si>
    <t>Жилищное хозяйство</t>
  </si>
  <si>
    <t>0501</t>
  </si>
  <si>
    <t xml:space="preserve">Уплата налогов, сборов  и иных обязательных платежей в бюджеты бюджетной системы Российской Федерации </t>
  </si>
  <si>
    <t>Средства местного бюджета</t>
  </si>
  <si>
    <t>Расходы на выплаты персоналу казенных учреждений</t>
  </si>
  <si>
    <t>110</t>
  </si>
  <si>
    <t>111</t>
  </si>
  <si>
    <t>Благоустройство</t>
  </si>
  <si>
    <t>0503</t>
  </si>
  <si>
    <t>0408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</si>
  <si>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</si>
  <si>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</si>
  <si>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</si>
  <si>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</si>
  <si>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 классификации расходов   бюджета</t>
  </si>
  <si>
    <t>Совета народных депутатов</t>
  </si>
  <si>
    <t xml:space="preserve">  по разделам и подразделам</t>
  </si>
  <si>
    <t>Вед</t>
  </si>
  <si>
    <t>002</t>
  </si>
  <si>
    <t>ОБЩЕГОСУДАРСТВЕННЫЕ ВОПРОСЫ</t>
  </si>
  <si>
    <t>НАЦИОНАЛЬНАЯ ОБОРОНА</t>
  </si>
  <si>
    <t>НАЦИОНАЛЬНАЯ ЭКОНОМИКА</t>
  </si>
  <si>
    <t>СОЦИАЛЬНАЯ ПОЛИТИКА</t>
  </si>
  <si>
    <t>КУЛЬТУРА, КИНЕМАТОГРАФИЯ</t>
  </si>
  <si>
    <t>Фонд оплаты труда государственных (муниципальных ) органов и взносы по обязательному социальному  страхованию</t>
  </si>
  <si>
    <t>Коммунальное хозяйство</t>
  </si>
  <si>
    <t>0502</t>
  </si>
  <si>
    <t>Доплаты к пенсиям муниципальным служащим</t>
  </si>
  <si>
    <t>Мероприятия в области социальной политики направленные на социальную поддержку и оказание помощи гражданам</t>
  </si>
  <si>
    <t>Заносить свои целевые статьи</t>
  </si>
  <si>
    <t>Реализация муниципальных функций поселения в сфере муниципального управления</t>
  </si>
  <si>
    <t>это на 2016 год</t>
  </si>
  <si>
    <t>Водное хозяйство</t>
  </si>
  <si>
    <t>0406</t>
  </si>
  <si>
    <t>Выполнение части полномочий по осуществлению мероприятий по обеспечению безопасности людей на водных объектах, охране их жизни и здоровья</t>
  </si>
  <si>
    <t>Полномочия</t>
  </si>
  <si>
    <t>Дорожное хозяйство</t>
  </si>
  <si>
    <t>Благоустройство свалки</t>
  </si>
  <si>
    <t>Благоустройство ритуал</t>
  </si>
  <si>
    <t>Благоустройство масс.отдыха</t>
  </si>
  <si>
    <t>Выполнение части полномочий по осуществлению в пределах установленных водным законодательством Российской Федерации полномочий собственника водных объектах, информирование населения об ограничениях их использования</t>
  </si>
  <si>
    <t>Мероприятия в области дорожного хозяйства</t>
  </si>
  <si>
    <t>Мероприятия в области коммунального хозяйства</t>
  </si>
  <si>
    <t>Мероприятия в области жилищного хозяйства</t>
  </si>
  <si>
    <t>Выполнение части полономочий по организации сбора и вывоза бытовых отходови мусора</t>
  </si>
  <si>
    <t>Выполнение части полномочий по организации ритуальных услуг и содержанию мест захоронения</t>
  </si>
  <si>
    <t>Выполнение части полномочий по созданию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</si>
  <si>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Выполнение части полномочий по сохранению, использованию и популяризации объектов культурного наследия</t>
  </si>
  <si>
    <t>БП08210</t>
  </si>
  <si>
    <t>853</t>
  </si>
  <si>
    <t>БП00051180</t>
  </si>
  <si>
    <t>БП00099010</t>
  </si>
  <si>
    <t>БП00099030</t>
  </si>
  <si>
    <t>БП00099040</t>
  </si>
  <si>
    <t>БП00099050</t>
  </si>
  <si>
    <t>БП00080020</t>
  </si>
  <si>
    <t>БП00080010</t>
  </si>
  <si>
    <t>БП00080070</t>
  </si>
  <si>
    <t>БП00080050</t>
  </si>
  <si>
    <t>БП00080080</t>
  </si>
  <si>
    <t>БП00080090</t>
  </si>
  <si>
    <t>БП00080130</t>
  </si>
  <si>
    <t>БП00080140</t>
  </si>
  <si>
    <t>Расходы на обеспечение деятельности Главы муниципальгого образования</t>
  </si>
  <si>
    <t>Иные выплаты персоналу государственных(муниципальных) органов, за исключением фонда оплаты труда</t>
  </si>
  <si>
    <t>Расходы на обеспечение деятельности центрального аппарата</t>
  </si>
  <si>
    <t xml:space="preserve">Уплата налогов, сборов  и иных платежей </t>
  </si>
  <si>
    <t>Целевые безвозмездные поступления</t>
  </si>
  <si>
    <t>2</t>
  </si>
  <si>
    <t>Фонд оплаты труда  государственных (муниципальных) органов</t>
  </si>
  <si>
    <t>Выполнение части полномочий по осуществлению части полномочий по организации в границах поселения электро-,тепло-, газо-,водоснабжения, водоотведения, снабжения населения топливом</t>
  </si>
  <si>
    <t xml:space="preserve">Расходы на обеспечение деятельности (оказания услуг) центра культуры и досуга </t>
  </si>
  <si>
    <t>Закупка товаров, работ и услуг для обеспечения государственных (муниципальных нужд)нужд</t>
  </si>
  <si>
    <t>Пособия , компенсации и иные социальные выплаты граждан, кроме публичных нормативных обязательств</t>
  </si>
  <si>
    <t xml:space="preserve">  по разделам и подразделам, целевым статьям, группам и подгруппам  видов расходов </t>
  </si>
  <si>
    <t xml:space="preserve">к Решению Гостомльского сельского </t>
  </si>
  <si>
    <t>Поправка</t>
  </si>
  <si>
    <t>Сумма с поправкой</t>
  </si>
  <si>
    <t>БП00099950</t>
  </si>
  <si>
    <t>Мобилизационная и вневойсковая подготовка (собств.ср-ва)</t>
  </si>
  <si>
    <t>Организация материально-технического и организационного обеспечения деятельности администрации Гостомльского с/поселения</t>
  </si>
  <si>
    <t>Расходы на выплаты персоналу в целях обеспечения выполнения материально-технического и организационного обеспечения деятельности администрации Гостомльского с/поселения</t>
  </si>
  <si>
    <t>Расходы на выплаты персоналу материально-технического и организационного обеспечения</t>
  </si>
  <si>
    <t>Сумма с поправкой.</t>
  </si>
  <si>
    <t>БП00080250</t>
  </si>
  <si>
    <t>БП00081891</t>
  </si>
  <si>
    <t>БП00089020</t>
  </si>
  <si>
    <t>БП00089030</t>
  </si>
  <si>
    <t>БП00089040</t>
  </si>
  <si>
    <t>БП00089050</t>
  </si>
  <si>
    <t>БП00084010</t>
  </si>
  <si>
    <t>БП00089080</t>
  </si>
  <si>
    <t>БП00089060</t>
  </si>
  <si>
    <t>БП00089070</t>
  </si>
  <si>
    <t xml:space="preserve">Мероприятия  по капитальному ремонту, ремонту, содержанию, строительству, реконструкции и проектированию автомобильных дорог общего пользования местного значения  </t>
  </si>
  <si>
    <t>Обеспечение деятельности (оказание услуг) учреждений культурно-досугового типа</t>
  </si>
  <si>
    <t>Приложение № 4</t>
  </si>
  <si>
    <t>БП00089950</t>
  </si>
  <si>
    <t>Приложение №3</t>
  </si>
  <si>
    <t>Распределение бюджетных  ассигнований  на 2018 год</t>
  </si>
  <si>
    <t>Сумма 2018г.</t>
  </si>
  <si>
    <t>Приложение № 5</t>
  </si>
  <si>
    <t>Ведомственная структура расходов бюджета на 2018 год</t>
  </si>
  <si>
    <t>Сумма 2086г.</t>
  </si>
  <si>
    <t>245</t>
  </si>
  <si>
    <t>Закупка товаров, работ и услуг для обеспечения государственных (муниципальных нужд)нужд в области геодезии и картографии вне рамок государственного оборонного заказа</t>
  </si>
  <si>
    <t>Мероприятия на проведение ремонта,реконструкции и благоустройствавоинских захоронений, братских могил и памятных знаков</t>
  </si>
  <si>
    <t>БП00071790</t>
  </si>
  <si>
    <t>Софинансирование мероприятий на проведение ремонта,реконструкции и благоустройствавоинских захоронений, братских могил и памятных знаков</t>
  </si>
  <si>
    <t>БП000S1790</t>
  </si>
  <si>
    <t>№29-2 с/с   от  31.10. 2018г.</t>
  </si>
  <si>
    <t xml:space="preserve">                                                                                                                                  №29-2 с/с   от   31.10. 2018г.</t>
  </si>
  <si>
    <t>№  29-2 с/с   от  31.10. 2018г.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</si>
</sst>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  <numFmt numFmtId="178" formatCode="0.0"/>
  </numFmts>
  <fonts count="33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2"/>
      <color indexed="8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 wrapText="1"/>
    </xf>
    <xf numFmtId="178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justify" wrapText="1"/>
    </xf>
    <xf numFmtId="49" fontId="4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/>
    </xf>
    <xf numFmtId="178" fontId="2" fillId="0" borderId="10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 horizontal="left" vertical="justify" wrapText="1"/>
    </xf>
    <xf numFmtId="49" fontId="3" fillId="0" borderId="10" xfId="0" applyNumberFormat="1" applyFont="1" applyBorder="1" applyAlignment="1">
      <alignment horizontal="center" vertical="justify" wrapText="1"/>
    </xf>
    <xf numFmtId="49" fontId="3" fillId="0" borderId="10" xfId="0" applyNumberFormat="1" applyFont="1" applyBorder="1" applyAlignment="1">
      <alignment horizontal="center" vertical="justify"/>
    </xf>
    <xf numFmtId="178" fontId="1" fillId="0" borderId="10" xfId="0" applyNumberFormat="1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42" applyNumberFormat="1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justify" wrapText="1"/>
    </xf>
    <xf numFmtId="0" fontId="6" fillId="0" borderId="10" xfId="0" applyFont="1" applyBorder="1" applyAlignment="1">
      <alignment horizontal="left" vertical="justify" wrapText="1"/>
    </xf>
    <xf numFmtId="49" fontId="3" fillId="0" borderId="10" xfId="42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justify" wrapText="1"/>
    </xf>
    <xf numFmtId="49" fontId="2" fillId="0" borderId="10" xfId="0" applyNumberFormat="1" applyFont="1" applyBorder="1" applyAlignment="1">
      <alignment horizontal="center" vertical="justify"/>
    </xf>
    <xf numFmtId="0" fontId="0" fillId="0" borderId="0" xfId="0" applyFont="1" applyAlignment="1">
      <alignment/>
    </xf>
    <xf numFmtId="0" fontId="6" fillId="0" borderId="11" xfId="0" applyFont="1" applyBorder="1" applyAlignment="1">
      <alignment wrapText="1"/>
    </xf>
    <xf numFmtId="178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10" xfId="0" applyFont="1" applyFill="1" applyBorder="1" applyAlignment="1">
      <alignment horizontal="left" vertical="justify" wrapText="1"/>
    </xf>
    <xf numFmtId="49" fontId="4" fillId="0" borderId="10" xfId="0" applyNumberFormat="1" applyFont="1" applyFill="1" applyBorder="1" applyAlignment="1">
      <alignment horizontal="center" vertical="justify" wrapText="1"/>
    </xf>
    <xf numFmtId="49" fontId="4" fillId="0" borderId="10" xfId="0" applyNumberFormat="1" applyFont="1" applyFill="1" applyBorder="1" applyAlignment="1">
      <alignment horizontal="center" vertical="justify"/>
    </xf>
    <xf numFmtId="178" fontId="2" fillId="0" borderId="10" xfId="0" applyNumberFormat="1" applyFont="1" applyFill="1" applyBorder="1" applyAlignment="1">
      <alignment horizontal="center" vertical="justify" wrapText="1"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justify" wrapText="1"/>
    </xf>
    <xf numFmtId="49" fontId="3" fillId="0" borderId="10" xfId="0" applyNumberFormat="1" applyFont="1" applyFill="1" applyBorder="1" applyAlignment="1">
      <alignment horizontal="left" vertical="justify" wrapText="1"/>
    </xf>
    <xf numFmtId="49" fontId="3" fillId="0" borderId="10" xfId="0" applyNumberFormat="1" applyFont="1" applyFill="1" applyBorder="1" applyAlignment="1">
      <alignment horizontal="center" vertical="justify" wrapText="1"/>
    </xf>
    <xf numFmtId="49" fontId="3" fillId="0" borderId="10" xfId="0" applyNumberFormat="1" applyFont="1" applyFill="1" applyBorder="1" applyAlignment="1">
      <alignment horizontal="center" vertical="justify"/>
    </xf>
    <xf numFmtId="178" fontId="1" fillId="0" borderId="10" xfId="0" applyNumberFormat="1" applyFont="1" applyFill="1" applyBorder="1" applyAlignment="1">
      <alignment horizontal="center" vertical="justify" wrapText="1"/>
    </xf>
    <xf numFmtId="0" fontId="6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justify"/>
    </xf>
    <xf numFmtId="49" fontId="2" fillId="0" borderId="10" xfId="0" applyNumberFormat="1" applyFont="1" applyFill="1" applyBorder="1" applyAlignment="1">
      <alignment horizontal="left" vertical="justify" wrapText="1"/>
    </xf>
    <xf numFmtId="0" fontId="4" fillId="0" borderId="10" xfId="0" applyNumberFormat="1" applyFont="1" applyFill="1" applyBorder="1" applyAlignment="1">
      <alignment horizontal="center" vertical="justify" wrapText="1"/>
    </xf>
    <xf numFmtId="0" fontId="3" fillId="0" borderId="10" xfId="0" applyNumberFormat="1" applyFont="1" applyFill="1" applyBorder="1" applyAlignment="1">
      <alignment horizontal="center" vertical="justify" wrapText="1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NumberFormat="1" applyFont="1" applyFill="1" applyBorder="1" applyAlignment="1">
      <alignment horizontal="center" vertical="justify"/>
    </xf>
    <xf numFmtId="49" fontId="1" fillId="0" borderId="10" xfId="0" applyNumberFormat="1" applyFont="1" applyFill="1" applyBorder="1" applyAlignment="1">
      <alignment horizontal="left" vertical="justify" wrapText="1"/>
    </xf>
    <xf numFmtId="49" fontId="6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justify"/>
    </xf>
    <xf numFmtId="49" fontId="4" fillId="0" borderId="12" xfId="0" applyNumberFormat="1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justify" wrapText="1"/>
    </xf>
    <xf numFmtId="0" fontId="7" fillId="0" borderId="11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horizontal="left" vertical="justify" wrapText="1"/>
    </xf>
    <xf numFmtId="49" fontId="7" fillId="0" borderId="10" xfId="0" applyNumberFormat="1" applyFont="1" applyFill="1" applyBorder="1" applyAlignment="1">
      <alignment horizontal="left" vertical="justify" wrapText="1"/>
    </xf>
    <xf numFmtId="49" fontId="3" fillId="0" borderId="12" xfId="0" applyNumberFormat="1" applyFont="1" applyFill="1" applyBorder="1" applyAlignment="1">
      <alignment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178" fontId="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justify" wrapText="1"/>
    </xf>
    <xf numFmtId="0" fontId="5" fillId="0" borderId="10" xfId="0" applyNumberFormat="1" applyFont="1" applyFill="1" applyBorder="1" applyAlignment="1">
      <alignment horizontal="center" vertical="justify" wrapText="1"/>
    </xf>
    <xf numFmtId="178" fontId="10" fillId="0" borderId="10" xfId="0" applyNumberFormat="1" applyFont="1" applyFill="1" applyBorder="1" applyAlignment="1">
      <alignment horizontal="center" vertical="justify" wrapText="1"/>
    </xf>
    <xf numFmtId="0" fontId="11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justify" wrapText="1"/>
    </xf>
    <xf numFmtId="49" fontId="5" fillId="0" borderId="10" xfId="0" applyNumberFormat="1" applyFont="1" applyFill="1" applyBorder="1" applyAlignment="1">
      <alignment horizontal="left" vertical="justify" wrapText="1"/>
    </xf>
    <xf numFmtId="49" fontId="5" fillId="0" borderId="10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horizontal="left" vertical="justify" wrapText="1"/>
    </xf>
    <xf numFmtId="49" fontId="13" fillId="0" borderId="12" xfId="0" applyNumberFormat="1" applyFont="1" applyFill="1" applyBorder="1" applyAlignment="1">
      <alignment horizontal="center" vertical="justify" wrapText="1"/>
    </xf>
    <xf numFmtId="49" fontId="13" fillId="0" borderId="10" xfId="0" applyNumberFormat="1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justify"/>
    </xf>
    <xf numFmtId="49" fontId="10" fillId="0" borderId="10" xfId="0" applyNumberFormat="1" applyFont="1" applyFill="1" applyBorder="1" applyAlignment="1">
      <alignment horizontal="left" vertical="justify" wrapText="1"/>
    </xf>
    <xf numFmtId="0" fontId="5" fillId="0" borderId="10" xfId="0" applyNumberFormat="1" applyFont="1" applyFill="1" applyBorder="1" applyAlignment="1">
      <alignment horizontal="center" vertical="justify"/>
    </xf>
    <xf numFmtId="49" fontId="5" fillId="0" borderId="12" xfId="0" applyNumberFormat="1" applyFont="1" applyFill="1" applyBorder="1" applyAlignment="1">
      <alignment horizontal="center" vertical="justify"/>
    </xf>
    <xf numFmtId="0" fontId="12" fillId="0" borderId="10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center" vertical="justify" wrapText="1"/>
    </xf>
    <xf numFmtId="0" fontId="0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center" vertical="justify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justify" wrapText="1"/>
    </xf>
    <xf numFmtId="177" fontId="1" fillId="0" borderId="10" xfId="0" applyNumberFormat="1" applyFont="1" applyBorder="1" applyAlignment="1">
      <alignment horizontal="center" vertical="justify" wrapText="1"/>
    </xf>
    <xf numFmtId="0" fontId="14" fillId="0" borderId="10" xfId="0" applyNumberFormat="1" applyFont="1" applyFill="1" applyBorder="1" applyAlignment="1">
      <alignment horizontal="center" vertical="justify" wrapText="1"/>
    </xf>
    <xf numFmtId="0" fontId="0" fillId="0" borderId="13" xfId="0" applyFill="1" applyBorder="1" applyAlignment="1">
      <alignment horizontal="right"/>
    </xf>
    <xf numFmtId="0" fontId="3" fillId="0" borderId="10" xfId="0" applyFont="1" applyFill="1" applyBorder="1" applyAlignment="1">
      <alignment horizontal="left" vertical="justify" wrapText="1"/>
    </xf>
    <xf numFmtId="178" fontId="1" fillId="24" borderId="10" xfId="0" applyNumberFormat="1" applyFont="1" applyFill="1" applyBorder="1" applyAlignment="1">
      <alignment horizontal="center" vertical="justify" wrapText="1"/>
    </xf>
    <xf numFmtId="178" fontId="1" fillId="25" borderId="10" xfId="0" applyNumberFormat="1" applyFont="1" applyFill="1" applyBorder="1" applyAlignment="1">
      <alignment horizontal="center" vertical="justify" wrapText="1"/>
    </xf>
    <xf numFmtId="178" fontId="1" fillId="24" borderId="10" xfId="0" applyNumberFormat="1" applyFont="1" applyFill="1" applyBorder="1" applyAlignment="1">
      <alignment horizontal="center" vertical="justify" wrapText="1"/>
    </xf>
    <xf numFmtId="0" fontId="32" fillId="0" borderId="10" xfId="0" applyFont="1" applyBorder="1" applyAlignment="1">
      <alignment vertical="justify"/>
    </xf>
    <xf numFmtId="0" fontId="6" fillId="0" borderId="10" xfId="0" applyFont="1" applyFill="1" applyBorder="1" applyAlignment="1">
      <alignment horizontal="left" vertical="justify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22" borderId="0" xfId="0" applyFill="1" applyAlignment="1">
      <alignment horizontal="right"/>
    </xf>
    <xf numFmtId="0" fontId="0" fillId="0" borderId="0" xfId="0" applyAlignment="1">
      <alignment horizontal="right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22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G31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14.75390625" style="0" customWidth="1"/>
    <col min="2" max="2" width="9.125" style="51" customWidth="1"/>
    <col min="3" max="3" width="11.00390625" style="52" customWidth="1"/>
  </cols>
  <sheetData>
    <row r="1" ht="12.75">
      <c r="A1" t="s">
        <v>92</v>
      </c>
    </row>
    <row r="3" spans="2:3" ht="12.75">
      <c r="B3" s="51" t="s">
        <v>21</v>
      </c>
      <c r="C3" s="52" t="s">
        <v>118</v>
      </c>
    </row>
    <row r="4" spans="2:3" ht="12.75">
      <c r="B4" s="51" t="s">
        <v>22</v>
      </c>
      <c r="C4" s="52" t="s">
        <v>147</v>
      </c>
    </row>
    <row r="6" spans="2:3" ht="12.75">
      <c r="B6" s="51" t="s">
        <v>31</v>
      </c>
      <c r="C6" s="52" t="s">
        <v>119</v>
      </c>
    </row>
    <row r="7" spans="2:3" ht="12.75">
      <c r="B7" s="51" t="s">
        <v>32</v>
      </c>
      <c r="C7" s="52" t="s">
        <v>120</v>
      </c>
    </row>
    <row r="8" spans="2:3" ht="12.75">
      <c r="B8" s="51" t="s">
        <v>76</v>
      </c>
      <c r="C8" s="52" t="s">
        <v>113</v>
      </c>
    </row>
    <row r="9" spans="2:3" ht="12.75">
      <c r="B9" s="51" t="s">
        <v>72</v>
      </c>
      <c r="C9" s="52" t="s">
        <v>121</v>
      </c>
    </row>
    <row r="10" spans="2:3" ht="12.75">
      <c r="B10" s="51" t="s">
        <v>40</v>
      </c>
      <c r="C10" s="52" t="s">
        <v>160</v>
      </c>
    </row>
    <row r="11" spans="2:3" ht="12.75">
      <c r="B11" s="51" t="s">
        <v>23</v>
      </c>
      <c r="C11" s="52" t="s">
        <v>122</v>
      </c>
    </row>
    <row r="12" spans="2:3" ht="12.75">
      <c r="B12" s="51" t="s">
        <v>64</v>
      </c>
      <c r="C12" s="52" t="s">
        <v>123</v>
      </c>
    </row>
    <row r="13" spans="2:3" ht="12.75">
      <c r="B13" s="51" t="s">
        <v>89</v>
      </c>
      <c r="C13" s="52" t="s">
        <v>148</v>
      </c>
    </row>
    <row r="14" spans="2:3" ht="12.75">
      <c r="B14" s="51" t="s">
        <v>71</v>
      </c>
      <c r="C14" s="52" t="s">
        <v>150</v>
      </c>
    </row>
    <row r="15" spans="2:3" ht="12.75">
      <c r="B15" s="51" t="s">
        <v>71</v>
      </c>
      <c r="C15" s="52" t="s">
        <v>151</v>
      </c>
    </row>
    <row r="16" spans="2:3" ht="12.75">
      <c r="B16" s="51" t="s">
        <v>71</v>
      </c>
      <c r="C16" s="52" t="s">
        <v>152</v>
      </c>
    </row>
    <row r="17" spans="2:7" ht="12.75">
      <c r="B17" s="51" t="s">
        <v>24</v>
      </c>
      <c r="C17" s="52" t="s">
        <v>153</v>
      </c>
      <c r="E17" s="51" t="s">
        <v>24</v>
      </c>
      <c r="F17" t="s">
        <v>111</v>
      </c>
      <c r="G17" t="s">
        <v>94</v>
      </c>
    </row>
    <row r="18" spans="2:3" ht="12.75">
      <c r="B18" s="51" t="s">
        <v>25</v>
      </c>
      <c r="C18" s="52" t="s">
        <v>124</v>
      </c>
    </row>
    <row r="19" spans="2:3" ht="12.75">
      <c r="B19" s="51" t="s">
        <v>26</v>
      </c>
      <c r="C19" s="52" t="s">
        <v>125</v>
      </c>
    </row>
    <row r="20" spans="2:3" ht="12.75">
      <c r="B20" s="51" t="s">
        <v>32</v>
      </c>
      <c r="C20" s="52" t="s">
        <v>122</v>
      </c>
    </row>
    <row r="21" spans="2:3" ht="12.75">
      <c r="B21" s="51" t="s">
        <v>89</v>
      </c>
      <c r="C21" s="52" t="s">
        <v>149</v>
      </c>
    </row>
    <row r="24" spans="1:4" ht="12.75">
      <c r="A24" t="s">
        <v>98</v>
      </c>
      <c r="B24" s="51" t="s">
        <v>96</v>
      </c>
      <c r="C24" s="52" t="s">
        <v>155</v>
      </c>
      <c r="D24" t="s">
        <v>95</v>
      </c>
    </row>
    <row r="25" spans="3:4" ht="12.75">
      <c r="C25" s="52" t="s">
        <v>156</v>
      </c>
      <c r="D25" t="s">
        <v>95</v>
      </c>
    </row>
    <row r="26" spans="2:4" ht="12.75">
      <c r="B26" s="51" t="s">
        <v>40</v>
      </c>
      <c r="C26" s="52" t="s">
        <v>114</v>
      </c>
      <c r="D26" t="s">
        <v>99</v>
      </c>
    </row>
    <row r="27" spans="2:4" ht="12.75">
      <c r="B27" s="51" t="s">
        <v>40</v>
      </c>
      <c r="C27" s="52" t="s">
        <v>141</v>
      </c>
      <c r="D27" t="s">
        <v>99</v>
      </c>
    </row>
    <row r="28" spans="2:4" ht="12.75">
      <c r="B28" s="51" t="s">
        <v>71</v>
      </c>
      <c r="C28" s="52" t="s">
        <v>115</v>
      </c>
      <c r="D28" t="s">
        <v>100</v>
      </c>
    </row>
    <row r="29" spans="3:4" ht="12.75">
      <c r="C29" s="52" t="s">
        <v>116</v>
      </c>
      <c r="D29" t="s">
        <v>101</v>
      </c>
    </row>
    <row r="30" spans="3:4" ht="12.75">
      <c r="C30" s="52" t="s">
        <v>117</v>
      </c>
      <c r="D30" t="s">
        <v>102</v>
      </c>
    </row>
    <row r="31" spans="2:4" ht="12.75">
      <c r="B31" s="51" t="s">
        <v>24</v>
      </c>
      <c r="C31" s="52" t="s">
        <v>154</v>
      </c>
      <c r="D31" t="s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F34"/>
  <sheetViews>
    <sheetView zoomScalePageLayoutView="0" workbookViewId="0" topLeftCell="A1">
      <selection activeCell="A7" sqref="A7:D7"/>
    </sheetView>
  </sheetViews>
  <sheetFormatPr defaultColWidth="9.00390625" defaultRowHeight="12.75"/>
  <cols>
    <col min="1" max="1" width="68.875" style="1" customWidth="1"/>
    <col min="2" max="2" width="5.375" style="0" customWidth="1"/>
    <col min="3" max="3" width="5.875" style="0" customWidth="1"/>
    <col min="4" max="6" width="12.00390625" style="0" customWidth="1"/>
  </cols>
  <sheetData>
    <row r="1" spans="1:6" ht="12.75">
      <c r="A1" s="113" t="s">
        <v>161</v>
      </c>
      <c r="B1" s="113"/>
      <c r="C1" s="113"/>
      <c r="D1" s="113"/>
      <c r="E1" s="113"/>
      <c r="F1" s="113"/>
    </row>
    <row r="2" spans="1:6" ht="12.75">
      <c r="A2" s="116" t="s">
        <v>138</v>
      </c>
      <c r="B2" s="116"/>
      <c r="C2" s="116"/>
      <c r="D2" s="116"/>
      <c r="E2" s="116"/>
      <c r="F2" s="116"/>
    </row>
    <row r="3" spans="1:6" ht="12.75">
      <c r="A3" s="116" t="s">
        <v>78</v>
      </c>
      <c r="B3" s="116"/>
      <c r="C3" s="116"/>
      <c r="D3" s="116"/>
      <c r="E3" s="116"/>
      <c r="F3" s="116"/>
    </row>
    <row r="4" spans="1:6" ht="12.75">
      <c r="A4" s="115" t="s">
        <v>173</v>
      </c>
      <c r="B4" s="115"/>
      <c r="C4" s="115"/>
      <c r="D4" s="115"/>
      <c r="E4" s="115"/>
      <c r="F4" s="115"/>
    </row>
    <row r="5" spans="1:4" ht="12.75">
      <c r="A5" s="115"/>
      <c r="B5" s="115"/>
      <c r="C5" s="115"/>
      <c r="D5" s="115"/>
    </row>
    <row r="7" spans="1:4" ht="12.75" customHeight="1">
      <c r="A7" s="114" t="s">
        <v>162</v>
      </c>
      <c r="B7" s="114"/>
      <c r="C7" s="114"/>
      <c r="D7" s="114"/>
    </row>
    <row r="8" spans="1:4" ht="12.75" customHeight="1">
      <c r="A8" s="114" t="s">
        <v>79</v>
      </c>
      <c r="B8" s="114"/>
      <c r="C8" s="114"/>
      <c r="D8" s="114"/>
    </row>
    <row r="9" spans="1:4" ht="12.75" customHeight="1">
      <c r="A9" s="114" t="s">
        <v>77</v>
      </c>
      <c r="B9" s="114"/>
      <c r="C9" s="114"/>
      <c r="D9" s="114"/>
    </row>
    <row r="10" spans="4:6" ht="14.25" customHeight="1">
      <c r="D10" s="2" t="s">
        <v>13</v>
      </c>
      <c r="E10" s="2" t="s">
        <v>13</v>
      </c>
      <c r="F10" s="2" t="s">
        <v>13</v>
      </c>
    </row>
    <row r="11" spans="1:6" s="1" customFormat="1" ht="46.5" customHeight="1">
      <c r="A11" s="3" t="s">
        <v>0</v>
      </c>
      <c r="B11" s="4" t="s">
        <v>15</v>
      </c>
      <c r="C11" s="4" t="s">
        <v>1</v>
      </c>
      <c r="D11" s="4" t="s">
        <v>163</v>
      </c>
      <c r="E11" s="4" t="s">
        <v>139</v>
      </c>
      <c r="F11" s="4" t="s">
        <v>146</v>
      </c>
    </row>
    <row r="12" spans="1:6" s="1" customFormat="1" ht="17.25" customHeight="1">
      <c r="A12" s="5" t="s">
        <v>14</v>
      </c>
      <c r="B12" s="6"/>
      <c r="C12" s="6"/>
      <c r="D12" s="102">
        <f>'Приложение № 5'!H10</f>
        <v>2758.9</v>
      </c>
      <c r="E12" s="102">
        <f>'Приложение № 5'!I10</f>
        <v>138.2</v>
      </c>
      <c r="F12" s="102">
        <f>'Приложение № 5'!J10</f>
        <v>2897.1</v>
      </c>
    </row>
    <row r="13" spans="1:6" s="1" customFormat="1" ht="17.25" customHeight="1">
      <c r="A13" s="5" t="s">
        <v>66</v>
      </c>
      <c r="B13" s="16">
        <v>1</v>
      </c>
      <c r="C13" s="6"/>
      <c r="D13" s="102">
        <f>'Приложение № 5'!H11</f>
        <v>2210</v>
      </c>
      <c r="E13" s="102">
        <f>'Приложение № 5'!I11</f>
        <v>0</v>
      </c>
      <c r="F13" s="102">
        <f>'Приложение № 5'!J11</f>
        <v>2210</v>
      </c>
    </row>
    <row r="14" spans="1:6" s="1" customFormat="1" ht="17.25" customHeight="1">
      <c r="A14" s="5" t="s">
        <v>130</v>
      </c>
      <c r="B14" s="16">
        <v>3</v>
      </c>
      <c r="C14" s="6"/>
      <c r="D14" s="102">
        <f>'Приложение № 5'!H12</f>
        <v>548.9</v>
      </c>
      <c r="E14" s="102">
        <f>'Приложение № 5'!I12</f>
        <v>138.2</v>
      </c>
      <c r="F14" s="102">
        <f>'Приложение № 5'!J12</f>
        <v>687.0999999999999</v>
      </c>
    </row>
    <row r="15" spans="1:6" ht="20.25" customHeight="1">
      <c r="A15" s="8" t="s">
        <v>82</v>
      </c>
      <c r="B15" s="22" t="s">
        <v>16</v>
      </c>
      <c r="C15" s="23"/>
      <c r="D15" s="7">
        <f>'Приложение № 5'!H13</f>
        <v>1606.6999999999998</v>
      </c>
      <c r="E15" s="7">
        <f>'Приложение № 5'!I13</f>
        <v>0</v>
      </c>
      <c r="F15" s="7">
        <f>'Приложение № 5'!J13</f>
        <v>1605.6999999999998</v>
      </c>
    </row>
    <row r="16" spans="1:6" s="24" customFormat="1" ht="34.5" customHeight="1">
      <c r="A16" s="18" t="s">
        <v>29</v>
      </c>
      <c r="B16" s="13" t="s">
        <v>16</v>
      </c>
      <c r="C16" s="14" t="s">
        <v>21</v>
      </c>
      <c r="D16" s="26">
        <f>'Приложение № 5'!H14</f>
        <v>608.5</v>
      </c>
      <c r="E16" s="26">
        <f>'Приложение № 5'!I14</f>
        <v>0</v>
      </c>
      <c r="F16" s="26">
        <f>'Приложение № 5'!J14</f>
        <v>608.5</v>
      </c>
    </row>
    <row r="17" spans="1:6" s="24" customFormat="1" ht="46.5" customHeight="1">
      <c r="A17" s="12" t="s">
        <v>30</v>
      </c>
      <c r="B17" s="13" t="s">
        <v>16</v>
      </c>
      <c r="C17" s="13" t="s">
        <v>22</v>
      </c>
      <c r="D17" s="15">
        <f>'Приложение № 5'!H21</f>
        <v>324.4</v>
      </c>
      <c r="E17" s="15">
        <f>'Приложение № 5'!I21</f>
        <v>0</v>
      </c>
      <c r="F17" s="15">
        <f>'Приложение № 5'!J21</f>
        <v>324.4</v>
      </c>
    </row>
    <row r="18" spans="1:6" s="24" customFormat="1" ht="15.75" customHeight="1">
      <c r="A18" s="12" t="s">
        <v>28</v>
      </c>
      <c r="B18" s="13" t="s">
        <v>16</v>
      </c>
      <c r="C18" s="13" t="s">
        <v>31</v>
      </c>
      <c r="D18" s="15">
        <f>'Приложение № 5'!H26</f>
        <v>10</v>
      </c>
      <c r="E18" s="15">
        <f>'Приложение № 5'!I26</f>
        <v>0</v>
      </c>
      <c r="F18" s="15">
        <f>'Приложение № 5'!J26</f>
        <v>10</v>
      </c>
    </row>
    <row r="19" spans="1:6" s="24" customFormat="1" ht="20.25" customHeight="1">
      <c r="A19" s="12" t="s">
        <v>6</v>
      </c>
      <c r="B19" s="13" t="s">
        <v>16</v>
      </c>
      <c r="C19" s="13" t="s">
        <v>32</v>
      </c>
      <c r="D19" s="15">
        <f>SUM('Приложение № 5'!H31+'Приложение № 5'!H44)</f>
        <v>663.8</v>
      </c>
      <c r="E19" s="15">
        <f>SUM('Приложение № 5'!I31+'Приложение № 5'!I44)</f>
        <v>0</v>
      </c>
      <c r="F19" s="15">
        <f>SUM('Приложение № 5'!J31+'Приложение № 5'!J44)</f>
        <v>662.8</v>
      </c>
    </row>
    <row r="20" spans="1:6" ht="19.5" customHeight="1">
      <c r="A20" s="8" t="s">
        <v>83</v>
      </c>
      <c r="B20" s="9" t="s">
        <v>74</v>
      </c>
      <c r="C20" s="10"/>
      <c r="D20" s="11">
        <f>'Приложение № 5'!H49</f>
        <v>34</v>
      </c>
      <c r="E20" s="11">
        <f>'Приложение № 5'!I49</f>
        <v>5.2</v>
      </c>
      <c r="F20" s="11">
        <f>'Приложение № 5'!J49</f>
        <v>39.2</v>
      </c>
    </row>
    <row r="21" spans="1:6" s="24" customFormat="1" ht="19.5" customHeight="1">
      <c r="A21" s="12" t="s">
        <v>75</v>
      </c>
      <c r="B21" s="13" t="s">
        <v>74</v>
      </c>
      <c r="C21" s="14" t="s">
        <v>76</v>
      </c>
      <c r="D21" s="15">
        <f>'Приложение № 5'!H49</f>
        <v>34</v>
      </c>
      <c r="E21" s="15">
        <f>'Приложение № 5'!I49</f>
        <v>5.2</v>
      </c>
      <c r="F21" s="15">
        <f>'Приложение № 5'!J49</f>
        <v>39.2</v>
      </c>
    </row>
    <row r="22" spans="1:6" s="24" customFormat="1" ht="19.5" customHeight="1">
      <c r="A22" s="12" t="s">
        <v>142</v>
      </c>
      <c r="B22" s="13" t="s">
        <v>74</v>
      </c>
      <c r="C22" s="14" t="s">
        <v>76</v>
      </c>
      <c r="D22" s="15">
        <f>'Приложение № 5'!H59</f>
        <v>0</v>
      </c>
      <c r="E22" s="15">
        <f>'Приложение № 5'!I59</f>
        <v>0</v>
      </c>
      <c r="F22" s="15">
        <f>'Приложение № 5'!J59</f>
        <v>0</v>
      </c>
    </row>
    <row r="23" spans="1:6" ht="17.25" customHeight="1">
      <c r="A23" s="8" t="s">
        <v>84</v>
      </c>
      <c r="B23" s="9" t="s">
        <v>17</v>
      </c>
      <c r="C23" s="14"/>
      <c r="D23" s="103">
        <f>'Приложение № 5'!H69+'Приложение № 5'!H60</f>
        <v>407.2</v>
      </c>
      <c r="E23" s="103">
        <f>'Приложение № 5'!I69+'Приложение № 5'!I60</f>
        <v>4.4</v>
      </c>
      <c r="F23" s="103">
        <f>'Приложение № 5'!J69+'Приложение № 5'!J60</f>
        <v>411.59999999999997</v>
      </c>
    </row>
    <row r="24" spans="1:6" s="24" customFormat="1" ht="14.25" customHeight="1">
      <c r="A24" s="12" t="s">
        <v>95</v>
      </c>
      <c r="B24" s="13" t="s">
        <v>17</v>
      </c>
      <c r="C24" s="13" t="s">
        <v>96</v>
      </c>
      <c r="D24" s="15">
        <f>'Приложение № 5'!H60</f>
        <v>2</v>
      </c>
      <c r="E24" s="15">
        <f>'Приложение № 5'!I60</f>
        <v>0</v>
      </c>
      <c r="F24" s="15">
        <f>'Приложение № 5'!J60</f>
        <v>2</v>
      </c>
    </row>
    <row r="25" spans="1:6" s="24" customFormat="1" ht="16.5" customHeight="1">
      <c r="A25" s="12" t="s">
        <v>39</v>
      </c>
      <c r="B25" s="13" t="s">
        <v>17</v>
      </c>
      <c r="C25" s="13" t="s">
        <v>40</v>
      </c>
      <c r="D25" s="104">
        <f>'Приложение № 5'!H69</f>
        <v>405.2</v>
      </c>
      <c r="E25" s="104">
        <f>'Приложение № 5'!I69</f>
        <v>4.4</v>
      </c>
      <c r="F25" s="104">
        <f>'Приложение № 5'!J69</f>
        <v>409.59999999999997</v>
      </c>
    </row>
    <row r="26" spans="1:6" ht="19.5" customHeight="1">
      <c r="A26" s="8" t="s">
        <v>35</v>
      </c>
      <c r="B26" s="9" t="s">
        <v>18</v>
      </c>
      <c r="C26" s="9"/>
      <c r="D26" s="11">
        <f>'Приложение № 5'!H74</f>
        <v>143.70000000000002</v>
      </c>
      <c r="E26" s="11">
        <f>'Приложение № 5'!I74</f>
        <v>0</v>
      </c>
      <c r="F26" s="11">
        <f>'Приложение № 5'!J74</f>
        <v>143.70000000000002</v>
      </c>
    </row>
    <row r="27" spans="1:6" s="24" customFormat="1" ht="15.75" customHeight="1">
      <c r="A27" s="25" t="s">
        <v>63</v>
      </c>
      <c r="B27" s="19" t="s">
        <v>18</v>
      </c>
      <c r="C27" s="19" t="s">
        <v>64</v>
      </c>
      <c r="D27" s="15">
        <f>'Приложение № 5'!H75</f>
        <v>0</v>
      </c>
      <c r="E27" s="15">
        <f>'Приложение № 5'!I75</f>
        <v>0</v>
      </c>
      <c r="F27" s="15">
        <f>'Приложение № 5'!J75</f>
        <v>0</v>
      </c>
    </row>
    <row r="28" spans="1:6" s="24" customFormat="1" ht="15.75" customHeight="1">
      <c r="A28" s="25" t="s">
        <v>88</v>
      </c>
      <c r="B28" s="19" t="s">
        <v>18</v>
      </c>
      <c r="C28" s="19" t="s">
        <v>89</v>
      </c>
      <c r="D28" s="15">
        <f>'Приложение № 5'!H81</f>
        <v>136.8</v>
      </c>
      <c r="E28" s="15">
        <f>'Приложение № 5'!I81</f>
        <v>0</v>
      </c>
      <c r="F28" s="15">
        <f>'Приложение № 5'!J81</f>
        <v>136.8</v>
      </c>
    </row>
    <row r="29" spans="1:6" s="24" customFormat="1" ht="16.5" customHeight="1">
      <c r="A29" s="20" t="s">
        <v>70</v>
      </c>
      <c r="B29" s="13" t="s">
        <v>18</v>
      </c>
      <c r="C29" s="13" t="s">
        <v>71</v>
      </c>
      <c r="D29" s="15">
        <f>'Приложение № 5'!H90</f>
        <v>6.9</v>
      </c>
      <c r="E29" s="15">
        <f>'Приложение № 5'!I90</f>
        <v>0</v>
      </c>
      <c r="F29" s="15">
        <f>'Приложение № 5'!J90</f>
        <v>6.9</v>
      </c>
    </row>
    <row r="30" spans="1:6" ht="16.5" customHeight="1">
      <c r="A30" s="8" t="s">
        <v>86</v>
      </c>
      <c r="B30" s="9" t="s">
        <v>19</v>
      </c>
      <c r="C30" s="9"/>
      <c r="D30" s="11">
        <f>'Приложение № 5'!H103</f>
        <v>541</v>
      </c>
      <c r="E30" s="11">
        <f>'Приложение № 5'!I103</f>
        <v>128.60000000000002</v>
      </c>
      <c r="F30" s="11">
        <f>'Приложение № 5'!J103</f>
        <v>669.6</v>
      </c>
    </row>
    <row r="31" spans="1:6" s="24" customFormat="1" ht="15.75">
      <c r="A31" s="12" t="s">
        <v>8</v>
      </c>
      <c r="B31" s="13" t="s">
        <v>19</v>
      </c>
      <c r="C31" s="13" t="s">
        <v>24</v>
      </c>
      <c r="D31" s="15">
        <f>'Приложение № 5'!H103</f>
        <v>541</v>
      </c>
      <c r="E31" s="15">
        <f>'Приложение № 5'!I103</f>
        <v>128.60000000000002</v>
      </c>
      <c r="F31" s="15">
        <f>'Приложение № 5'!J103</f>
        <v>669.6</v>
      </c>
    </row>
    <row r="32" spans="1:6" ht="15.75">
      <c r="A32" s="8" t="s">
        <v>85</v>
      </c>
      <c r="B32" s="9" t="s">
        <v>20</v>
      </c>
      <c r="C32" s="9"/>
      <c r="D32" s="11">
        <f>'Приложение № 5'!H129</f>
        <v>25.3</v>
      </c>
      <c r="E32" s="11">
        <f>'Приложение № 5'!I129</f>
        <v>0</v>
      </c>
      <c r="F32" s="11">
        <f>'Приложение № 5'!J129</f>
        <v>25.3</v>
      </c>
    </row>
    <row r="33" spans="1:6" s="24" customFormat="1" ht="15.75">
      <c r="A33" s="12" t="s">
        <v>10</v>
      </c>
      <c r="B33" s="13" t="s">
        <v>20</v>
      </c>
      <c r="C33" s="13" t="s">
        <v>25</v>
      </c>
      <c r="D33" s="15">
        <f>'Приложение № 5'!H130</f>
        <v>25.3</v>
      </c>
      <c r="E33" s="15">
        <f>'Приложение № 5'!I130</f>
        <v>0</v>
      </c>
      <c r="F33" s="15">
        <f>'Приложение № 5'!J130</f>
        <v>25.3</v>
      </c>
    </row>
    <row r="34" spans="1:6" s="24" customFormat="1" ht="17.25" customHeight="1">
      <c r="A34" s="12" t="s">
        <v>12</v>
      </c>
      <c r="B34" s="13" t="s">
        <v>20</v>
      </c>
      <c r="C34" s="13" t="s">
        <v>26</v>
      </c>
      <c r="D34" s="15">
        <f>'Приложение № 5'!H137</f>
        <v>0</v>
      </c>
      <c r="E34" s="15">
        <f>'Приложение № 5'!I137</f>
        <v>0</v>
      </c>
      <c r="F34" s="15">
        <f>'Приложение № 5'!J137</f>
        <v>0</v>
      </c>
    </row>
  </sheetData>
  <sheetProtection/>
  <mergeCells count="8">
    <mergeCell ref="A1:F1"/>
    <mergeCell ref="A8:D8"/>
    <mergeCell ref="A9:D9"/>
    <mergeCell ref="A5:D5"/>
    <mergeCell ref="A7:D7"/>
    <mergeCell ref="A2:F2"/>
    <mergeCell ref="A3:F3"/>
    <mergeCell ref="A4:F4"/>
  </mergeCells>
  <printOptions/>
  <pageMargins left="0.75" right="0.3" top="0.57" bottom="1" header="0.5" footer="0.5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145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70.125" style="31" customWidth="1"/>
    <col min="2" max="2" width="5.375" style="36" customWidth="1"/>
    <col min="3" max="3" width="6.75390625" style="36" customWidth="1"/>
    <col min="4" max="4" width="10.375" style="71" customWidth="1"/>
    <col min="5" max="6" width="4.625" style="36" customWidth="1"/>
    <col min="7" max="9" width="11.375" style="36" customWidth="1"/>
    <col min="10" max="16384" width="9.125" style="36" customWidth="1"/>
  </cols>
  <sheetData>
    <row r="1" spans="1:7" ht="12.75">
      <c r="A1" s="118" t="s">
        <v>159</v>
      </c>
      <c r="B1" s="118"/>
      <c r="C1" s="118"/>
      <c r="D1" s="118"/>
      <c r="E1" s="118"/>
      <c r="F1" s="118"/>
      <c r="G1" s="118"/>
    </row>
    <row r="2" spans="1:7" ht="12.75">
      <c r="A2" s="119" t="s">
        <v>138</v>
      </c>
      <c r="B2" s="119"/>
      <c r="C2" s="119"/>
      <c r="D2" s="119"/>
      <c r="E2" s="119"/>
      <c r="F2" s="119"/>
      <c r="G2" s="119"/>
    </row>
    <row r="3" spans="1:7" ht="12.75">
      <c r="A3" s="119" t="s">
        <v>78</v>
      </c>
      <c r="B3" s="119"/>
      <c r="C3" s="119"/>
      <c r="D3" s="119"/>
      <c r="E3" s="119"/>
      <c r="F3" s="119"/>
      <c r="G3" s="119"/>
    </row>
    <row r="4" spans="1:8" ht="12.75">
      <c r="A4" s="120" t="s">
        <v>174</v>
      </c>
      <c r="B4" s="120"/>
      <c r="C4" s="120"/>
      <c r="D4" s="120"/>
      <c r="E4" s="120"/>
      <c r="F4" s="120"/>
      <c r="G4" s="120"/>
      <c r="H4" s="120"/>
    </row>
    <row r="5" spans="1:8" ht="12.75">
      <c r="A5" s="115"/>
      <c r="B5" s="115"/>
      <c r="C5" s="115"/>
      <c r="D5" s="115"/>
      <c r="E5" s="115"/>
      <c r="F5" s="115"/>
      <c r="G5" s="115"/>
      <c r="H5" s="115"/>
    </row>
    <row r="7" spans="1:7" ht="12.75" customHeight="1">
      <c r="A7" s="117" t="s">
        <v>162</v>
      </c>
      <c r="B7" s="117"/>
      <c r="C7" s="117"/>
      <c r="D7" s="117"/>
      <c r="E7" s="117"/>
      <c r="F7" s="117"/>
      <c r="G7" s="117"/>
    </row>
    <row r="8" spans="1:7" ht="12.75" customHeight="1">
      <c r="A8" s="117" t="s">
        <v>137</v>
      </c>
      <c r="B8" s="117"/>
      <c r="C8" s="117"/>
      <c r="D8" s="117"/>
      <c r="E8" s="117"/>
      <c r="F8" s="117"/>
      <c r="G8" s="117"/>
    </row>
    <row r="9" spans="1:7" ht="12.75" customHeight="1">
      <c r="A9" s="117" t="s">
        <v>77</v>
      </c>
      <c r="B9" s="117"/>
      <c r="C9" s="117"/>
      <c r="D9" s="117"/>
      <c r="E9" s="117"/>
      <c r="F9" s="117"/>
      <c r="G9" s="117"/>
    </row>
    <row r="10" spans="7:9" ht="14.25" customHeight="1">
      <c r="G10" s="106" t="s">
        <v>13</v>
      </c>
      <c r="H10" s="106" t="s">
        <v>13</v>
      </c>
      <c r="I10" s="106" t="s">
        <v>13</v>
      </c>
    </row>
    <row r="11" spans="1:9" s="31" customFormat="1" ht="46.5" customHeight="1">
      <c r="A11" s="73" t="s">
        <v>0</v>
      </c>
      <c r="B11" s="74" t="s">
        <v>15</v>
      </c>
      <c r="C11" s="74" t="s">
        <v>1</v>
      </c>
      <c r="D11" s="75" t="s">
        <v>2</v>
      </c>
      <c r="E11" s="74" t="s">
        <v>3</v>
      </c>
      <c r="F11" s="74" t="s">
        <v>49</v>
      </c>
      <c r="G11" s="74" t="s">
        <v>163</v>
      </c>
      <c r="H11" s="74" t="s">
        <v>139</v>
      </c>
      <c r="I11" s="74" t="s">
        <v>146</v>
      </c>
    </row>
    <row r="12" spans="1:9" s="31" customFormat="1" ht="17.25" customHeight="1">
      <c r="A12" s="27" t="s">
        <v>14</v>
      </c>
      <c r="B12" s="29"/>
      <c r="C12" s="29"/>
      <c r="D12" s="53"/>
      <c r="E12" s="29"/>
      <c r="F12" s="29"/>
      <c r="G12" s="101">
        <f>'Приложение № 5'!H10</f>
        <v>2758.9</v>
      </c>
      <c r="H12" s="101">
        <f>'Приложение № 5'!I10</f>
        <v>138.2</v>
      </c>
      <c r="I12" s="101">
        <f>'Приложение № 5'!J10</f>
        <v>2897.1</v>
      </c>
    </row>
    <row r="13" spans="1:9" s="31" customFormat="1" ht="17.25" customHeight="1">
      <c r="A13" s="27" t="s">
        <v>66</v>
      </c>
      <c r="B13" s="28">
        <v>1</v>
      </c>
      <c r="C13" s="29"/>
      <c r="D13" s="53"/>
      <c r="E13" s="29"/>
      <c r="F13" s="29"/>
      <c r="G13" s="30">
        <f>'Приложение № 5'!H11</f>
        <v>2210</v>
      </c>
      <c r="H13" s="30">
        <f>'Приложение № 5'!I11</f>
        <v>0</v>
      </c>
      <c r="I13" s="30">
        <f>'Приложение № 5'!J11</f>
        <v>2210</v>
      </c>
    </row>
    <row r="14" spans="1:9" s="31" customFormat="1" ht="17.25" customHeight="1">
      <c r="A14" s="27" t="s">
        <v>130</v>
      </c>
      <c r="B14" s="28">
        <v>2</v>
      </c>
      <c r="C14" s="29"/>
      <c r="D14" s="53"/>
      <c r="E14" s="29"/>
      <c r="F14" s="29"/>
      <c r="G14" s="30">
        <f>'Приложение № 5'!H12</f>
        <v>548.9</v>
      </c>
      <c r="H14" s="30">
        <f>'Приложение № 5'!I12</f>
        <v>138.2</v>
      </c>
      <c r="I14" s="30">
        <f>'Приложение № 5'!J12</f>
        <v>687.0999999999999</v>
      </c>
    </row>
    <row r="15" spans="1:9" ht="20.25" customHeight="1">
      <c r="A15" s="32" t="s">
        <v>4</v>
      </c>
      <c r="B15" s="33" t="s">
        <v>16</v>
      </c>
      <c r="C15" s="34"/>
      <c r="D15" s="54"/>
      <c r="E15" s="34"/>
      <c r="F15" s="34"/>
      <c r="G15" s="30">
        <f>'Приложение № 5'!H13</f>
        <v>1606.6999999999998</v>
      </c>
      <c r="H15" s="30">
        <f>'Приложение № 5'!I13</f>
        <v>0</v>
      </c>
      <c r="I15" s="30">
        <f>'Приложение № 5'!J13</f>
        <v>1605.6999999999998</v>
      </c>
    </row>
    <row r="16" spans="1:9" ht="34.5" customHeight="1">
      <c r="A16" s="27" t="s">
        <v>29</v>
      </c>
      <c r="B16" s="33" t="s">
        <v>16</v>
      </c>
      <c r="C16" s="34" t="s">
        <v>21</v>
      </c>
      <c r="D16" s="54"/>
      <c r="E16" s="34"/>
      <c r="F16" s="34"/>
      <c r="G16" s="30">
        <f>'Приложение № 5'!H14</f>
        <v>608.5</v>
      </c>
      <c r="H16" s="30">
        <f>'Приложение № 5'!I14</f>
        <v>0</v>
      </c>
      <c r="I16" s="30">
        <f>'Приложение № 5'!J14</f>
        <v>608.5</v>
      </c>
    </row>
    <row r="17" spans="1:9" s="78" customFormat="1" ht="18.75" customHeight="1">
      <c r="A17" s="107" t="s">
        <v>126</v>
      </c>
      <c r="B17" s="40" t="s">
        <v>16</v>
      </c>
      <c r="C17" s="41" t="s">
        <v>21</v>
      </c>
      <c r="D17" s="47" t="str">
        <f>D18</f>
        <v>БП00080020</v>
      </c>
      <c r="E17" s="41"/>
      <c r="F17" s="41"/>
      <c r="G17" s="76">
        <f>'Приложение № 5'!H15</f>
        <v>608.5</v>
      </c>
      <c r="H17" s="76">
        <f>'Приложение № 5'!I15</f>
        <v>0</v>
      </c>
      <c r="I17" s="76">
        <f>'Приложение № 5'!J15</f>
        <v>608.5</v>
      </c>
    </row>
    <row r="18" spans="1:9" s="78" customFormat="1" ht="43.5" customHeight="1">
      <c r="A18" s="43" t="s">
        <v>47</v>
      </c>
      <c r="B18" s="40" t="s">
        <v>16</v>
      </c>
      <c r="C18" s="41" t="s">
        <v>21</v>
      </c>
      <c r="D18" s="47" t="str">
        <f>D19</f>
        <v>БП00080020</v>
      </c>
      <c r="E18" s="41" t="s">
        <v>34</v>
      </c>
      <c r="F18" s="41"/>
      <c r="G18" s="76">
        <f>'Приложение № 5'!H16</f>
        <v>608.5</v>
      </c>
      <c r="H18" s="76">
        <f>'Приложение № 5'!I16</f>
        <v>0</v>
      </c>
      <c r="I18" s="76">
        <f>'Приложение № 5'!J16</f>
        <v>608.5</v>
      </c>
    </row>
    <row r="19" spans="1:9" s="78" customFormat="1" ht="19.5" customHeight="1">
      <c r="A19" s="43" t="s">
        <v>48</v>
      </c>
      <c r="B19" s="40" t="s">
        <v>16</v>
      </c>
      <c r="C19" s="41" t="s">
        <v>21</v>
      </c>
      <c r="D19" s="47" t="str">
        <f>D21</f>
        <v>БП00080020</v>
      </c>
      <c r="E19" s="41" t="s">
        <v>46</v>
      </c>
      <c r="F19" s="41"/>
      <c r="G19" s="76">
        <f>'Приложение № 5'!H17</f>
        <v>608.5</v>
      </c>
      <c r="H19" s="76">
        <f>'Приложение № 5'!I17</f>
        <v>0</v>
      </c>
      <c r="I19" s="76">
        <f>'Приложение № 5'!J17</f>
        <v>608.5</v>
      </c>
    </row>
    <row r="20" spans="1:9" s="78" customFormat="1" ht="35.25" customHeight="1">
      <c r="A20" s="17" t="s">
        <v>87</v>
      </c>
      <c r="B20" s="40" t="s">
        <v>16</v>
      </c>
      <c r="C20" s="41" t="s">
        <v>21</v>
      </c>
      <c r="D20" s="47" t="str">
        <f>D21</f>
        <v>БП00080020</v>
      </c>
      <c r="E20" s="41" t="s">
        <v>42</v>
      </c>
      <c r="F20" s="41"/>
      <c r="G20" s="76">
        <f>'Приложение № 5'!H18</f>
        <v>594.1</v>
      </c>
      <c r="H20" s="76">
        <f>'Приложение № 5'!I18</f>
        <v>0</v>
      </c>
      <c r="I20" s="76">
        <f>'Приложение № 5'!J18</f>
        <v>594.1</v>
      </c>
    </row>
    <row r="21" spans="1:9" s="78" customFormat="1" ht="18.75" customHeight="1">
      <c r="A21" s="45" t="s">
        <v>66</v>
      </c>
      <c r="B21" s="40" t="s">
        <v>16</v>
      </c>
      <c r="C21" s="41" t="s">
        <v>21</v>
      </c>
      <c r="D21" s="47" t="str">
        <f>ЦСТ!C3</f>
        <v>БП00080020</v>
      </c>
      <c r="E21" s="41" t="s">
        <v>42</v>
      </c>
      <c r="F21" s="41" t="s">
        <v>50</v>
      </c>
      <c r="G21" s="76">
        <f>'Приложение № 5'!H18</f>
        <v>594.1</v>
      </c>
      <c r="H21" s="76">
        <f>'Приложение № 5'!I18</f>
        <v>0</v>
      </c>
      <c r="I21" s="76">
        <f>'Приложение № 5'!J18</f>
        <v>594.1</v>
      </c>
    </row>
    <row r="22" spans="1:9" s="78" customFormat="1" ht="33" customHeight="1">
      <c r="A22" s="17" t="s">
        <v>127</v>
      </c>
      <c r="B22" s="40" t="s">
        <v>16</v>
      </c>
      <c r="C22" s="41" t="s">
        <v>21</v>
      </c>
      <c r="D22" s="47" t="str">
        <f>D23</f>
        <v>БП00080020</v>
      </c>
      <c r="E22" s="41" t="s">
        <v>43</v>
      </c>
      <c r="F22" s="41"/>
      <c r="G22" s="76">
        <f>'Приложение № 5'!H19</f>
        <v>14.4</v>
      </c>
      <c r="H22" s="76">
        <f>'Приложение № 5'!I19</f>
        <v>0</v>
      </c>
      <c r="I22" s="76">
        <f>'Приложение № 5'!J19</f>
        <v>14.4</v>
      </c>
    </row>
    <row r="23" spans="1:9" s="78" customFormat="1" ht="18.75" customHeight="1">
      <c r="A23" s="45" t="s">
        <v>66</v>
      </c>
      <c r="B23" s="40" t="s">
        <v>16</v>
      </c>
      <c r="C23" s="41" t="s">
        <v>21</v>
      </c>
      <c r="D23" s="47" t="str">
        <f>ЦСТ!C3</f>
        <v>БП00080020</v>
      </c>
      <c r="E23" s="41" t="s">
        <v>43</v>
      </c>
      <c r="F23" s="41" t="s">
        <v>50</v>
      </c>
      <c r="G23" s="76">
        <f>'Приложение № 5'!H20</f>
        <v>14.4</v>
      </c>
      <c r="H23" s="76">
        <f>'Приложение № 5'!I20</f>
        <v>0</v>
      </c>
      <c r="I23" s="76">
        <f>'Приложение № 5'!J20</f>
        <v>14.4</v>
      </c>
    </row>
    <row r="24" spans="1:9" ht="46.5" customHeight="1">
      <c r="A24" s="32" t="s">
        <v>30</v>
      </c>
      <c r="B24" s="33" t="s">
        <v>16</v>
      </c>
      <c r="C24" s="33" t="s">
        <v>22</v>
      </c>
      <c r="D24" s="49"/>
      <c r="E24" s="33"/>
      <c r="F24" s="33"/>
      <c r="G24" s="30">
        <f>'Приложение № 5'!H21</f>
        <v>324.4</v>
      </c>
      <c r="H24" s="30">
        <f>'Приложение № 5'!I21</f>
        <v>0</v>
      </c>
      <c r="I24" s="30">
        <f>'Приложение № 5'!J21</f>
        <v>324.4</v>
      </c>
    </row>
    <row r="25" spans="1:9" s="78" customFormat="1" ht="15.75" customHeight="1">
      <c r="A25" s="38" t="s">
        <v>128</v>
      </c>
      <c r="B25" s="40" t="s">
        <v>16</v>
      </c>
      <c r="C25" s="40" t="s">
        <v>22</v>
      </c>
      <c r="D25" s="50" t="str">
        <f>D29</f>
        <v>БП00080250</v>
      </c>
      <c r="E25" s="40"/>
      <c r="F25" s="40"/>
      <c r="G25" s="76">
        <f>'Приложение № 5'!H22</f>
        <v>324.4</v>
      </c>
      <c r="H25" s="76">
        <f>'Приложение № 5'!I22</f>
        <v>0</v>
      </c>
      <c r="I25" s="76">
        <f>'Приложение № 5'!J22</f>
        <v>324.4</v>
      </c>
    </row>
    <row r="26" spans="1:9" s="78" customFormat="1" ht="46.5" customHeight="1">
      <c r="A26" s="43" t="s">
        <v>47</v>
      </c>
      <c r="B26" s="40" t="s">
        <v>16</v>
      </c>
      <c r="C26" s="41" t="s">
        <v>22</v>
      </c>
      <c r="D26" s="50" t="str">
        <f>D29</f>
        <v>БП00080250</v>
      </c>
      <c r="E26" s="41" t="s">
        <v>34</v>
      </c>
      <c r="F26" s="40"/>
      <c r="G26" s="76">
        <f>'Приложение № 5'!H23</f>
        <v>324.4</v>
      </c>
      <c r="H26" s="76">
        <f>'Приложение № 5'!I23</f>
        <v>0</v>
      </c>
      <c r="I26" s="76">
        <f>'Приложение № 5'!J23</f>
        <v>324.4</v>
      </c>
    </row>
    <row r="27" spans="1:9" s="78" customFormat="1" ht="27" customHeight="1">
      <c r="A27" s="43" t="s">
        <v>48</v>
      </c>
      <c r="B27" s="40" t="s">
        <v>16</v>
      </c>
      <c r="C27" s="41" t="s">
        <v>22</v>
      </c>
      <c r="D27" s="50" t="str">
        <f>D29</f>
        <v>БП00080250</v>
      </c>
      <c r="E27" s="41" t="s">
        <v>46</v>
      </c>
      <c r="F27" s="40"/>
      <c r="G27" s="76">
        <f>'Приложение № 5'!H24</f>
        <v>324.4</v>
      </c>
      <c r="H27" s="76">
        <f>'Приложение № 5'!I24</f>
        <v>0</v>
      </c>
      <c r="I27" s="76">
        <f>'Приложение № 5'!J24</f>
        <v>324.4</v>
      </c>
    </row>
    <row r="28" spans="1:9" s="78" customFormat="1" ht="29.25" customHeight="1">
      <c r="A28" s="17" t="s">
        <v>87</v>
      </c>
      <c r="B28" s="40" t="s">
        <v>16</v>
      </c>
      <c r="C28" s="40" t="s">
        <v>22</v>
      </c>
      <c r="D28" s="50" t="str">
        <f>D29</f>
        <v>БП00080250</v>
      </c>
      <c r="E28" s="40" t="s">
        <v>42</v>
      </c>
      <c r="F28" s="40"/>
      <c r="G28" s="76">
        <f>'Приложение № 5'!H24</f>
        <v>324.4</v>
      </c>
      <c r="H28" s="76">
        <f>'Приложение № 5'!I24</f>
        <v>0</v>
      </c>
      <c r="I28" s="76">
        <f>'Приложение № 5'!J24</f>
        <v>324.4</v>
      </c>
    </row>
    <row r="29" spans="1:9" s="78" customFormat="1" ht="15.75" customHeight="1">
      <c r="A29" s="45" t="s">
        <v>66</v>
      </c>
      <c r="B29" s="40" t="s">
        <v>16</v>
      </c>
      <c r="C29" s="40" t="s">
        <v>22</v>
      </c>
      <c r="D29" s="50" t="str">
        <f>ЦСТ!C4</f>
        <v>БП00080250</v>
      </c>
      <c r="E29" s="40" t="s">
        <v>42</v>
      </c>
      <c r="F29" s="40" t="s">
        <v>50</v>
      </c>
      <c r="G29" s="76">
        <f>'Приложение № 5'!H25</f>
        <v>324.4</v>
      </c>
      <c r="H29" s="76">
        <f>'Приложение № 5'!I25</f>
        <v>0</v>
      </c>
      <c r="I29" s="76">
        <f>'Приложение № 5'!J25</f>
        <v>324.4</v>
      </c>
    </row>
    <row r="30" spans="1:9" ht="15.75" customHeight="1">
      <c r="A30" s="32" t="s">
        <v>28</v>
      </c>
      <c r="B30" s="33" t="s">
        <v>16</v>
      </c>
      <c r="C30" s="33" t="s">
        <v>31</v>
      </c>
      <c r="D30" s="49"/>
      <c r="E30" s="33"/>
      <c r="F30" s="33"/>
      <c r="G30" s="30">
        <f>'Приложение № 5'!H26</f>
        <v>10</v>
      </c>
      <c r="H30" s="30">
        <f>'Приложение № 5'!I26</f>
        <v>0</v>
      </c>
      <c r="I30" s="30">
        <f>'Приложение № 5'!J26</f>
        <v>10</v>
      </c>
    </row>
    <row r="31" spans="1:9" s="78" customFormat="1" ht="18.75" customHeight="1">
      <c r="A31" s="38" t="s">
        <v>5</v>
      </c>
      <c r="B31" s="40" t="s">
        <v>16</v>
      </c>
      <c r="C31" s="40" t="s">
        <v>31</v>
      </c>
      <c r="D31" s="50" t="str">
        <f>D34</f>
        <v>БП00080010</v>
      </c>
      <c r="E31" s="40"/>
      <c r="F31" s="40"/>
      <c r="G31" s="76">
        <f>'Приложение № 5'!H27</f>
        <v>10</v>
      </c>
      <c r="H31" s="76">
        <f>'Приложение № 5'!I27</f>
        <v>0</v>
      </c>
      <c r="I31" s="76">
        <f>'Приложение № 5'!J27</f>
        <v>10</v>
      </c>
    </row>
    <row r="32" spans="1:9" s="78" customFormat="1" ht="18" customHeight="1">
      <c r="A32" s="43" t="s">
        <v>56</v>
      </c>
      <c r="B32" s="40" t="s">
        <v>16</v>
      </c>
      <c r="C32" s="40" t="s">
        <v>31</v>
      </c>
      <c r="D32" s="50" t="str">
        <f>D34</f>
        <v>БП00080010</v>
      </c>
      <c r="E32" s="40" t="s">
        <v>57</v>
      </c>
      <c r="F32" s="40"/>
      <c r="G32" s="76">
        <f>'Приложение № 5'!H28</f>
        <v>10</v>
      </c>
      <c r="H32" s="76">
        <f>'Приложение № 5'!I28</f>
        <v>0</v>
      </c>
      <c r="I32" s="76">
        <f>'Приложение № 5'!J28</f>
        <v>10</v>
      </c>
    </row>
    <row r="33" spans="1:9" s="78" customFormat="1" ht="17.25" customHeight="1">
      <c r="A33" s="38" t="s">
        <v>38</v>
      </c>
      <c r="B33" s="40" t="s">
        <v>16</v>
      </c>
      <c r="C33" s="40" t="s">
        <v>31</v>
      </c>
      <c r="D33" s="50" t="str">
        <f>D34</f>
        <v>БП00080010</v>
      </c>
      <c r="E33" s="40" t="s">
        <v>37</v>
      </c>
      <c r="F33" s="40"/>
      <c r="G33" s="76">
        <f>'Приложение № 5'!H29</f>
        <v>10</v>
      </c>
      <c r="H33" s="76">
        <f>'Приложение № 5'!I29</f>
        <v>0</v>
      </c>
      <c r="I33" s="76">
        <f>'Приложение № 5'!J29</f>
        <v>10</v>
      </c>
    </row>
    <row r="34" spans="1:9" s="78" customFormat="1" ht="15" customHeight="1">
      <c r="A34" s="45" t="s">
        <v>66</v>
      </c>
      <c r="B34" s="40" t="s">
        <v>16</v>
      </c>
      <c r="C34" s="40" t="s">
        <v>31</v>
      </c>
      <c r="D34" s="50" t="str">
        <f>ЦСТ!C6</f>
        <v>БП00080010</v>
      </c>
      <c r="E34" s="40" t="s">
        <v>37</v>
      </c>
      <c r="F34" s="40" t="s">
        <v>50</v>
      </c>
      <c r="G34" s="76">
        <f>'Приложение № 5'!H30</f>
        <v>10</v>
      </c>
      <c r="H34" s="76">
        <f>'Приложение № 5'!I30</f>
        <v>0</v>
      </c>
      <c r="I34" s="76">
        <f>'Приложение № 5'!J30</f>
        <v>10</v>
      </c>
    </row>
    <row r="35" spans="1:9" ht="20.25" customHeight="1">
      <c r="A35" s="32" t="s">
        <v>6</v>
      </c>
      <c r="B35" s="33" t="s">
        <v>16</v>
      </c>
      <c r="C35" s="33" t="s">
        <v>32</v>
      </c>
      <c r="D35" s="49"/>
      <c r="E35" s="33"/>
      <c r="F35" s="33"/>
      <c r="G35" s="30">
        <f>'Приложение № 5'!H44+'Приложение № 5'!H31</f>
        <v>663.8</v>
      </c>
      <c r="H35" s="30">
        <f>'Приложение № 5'!I44+'Приложение № 5'!I31</f>
        <v>0</v>
      </c>
      <c r="I35" s="30">
        <f>'Приложение № 5'!J44+'Приложение № 5'!J31</f>
        <v>662.8</v>
      </c>
    </row>
    <row r="36" spans="1:9" s="78" customFormat="1" ht="36" customHeight="1">
      <c r="A36" s="38" t="s">
        <v>93</v>
      </c>
      <c r="B36" s="40" t="s">
        <v>16</v>
      </c>
      <c r="C36" s="40" t="s">
        <v>32</v>
      </c>
      <c r="D36" s="50" t="str">
        <f>D37</f>
        <v>БП00080070</v>
      </c>
      <c r="E36" s="40"/>
      <c r="F36" s="40"/>
      <c r="G36" s="76">
        <f>'Приложение № 5'!H45</f>
        <v>5</v>
      </c>
      <c r="H36" s="76">
        <f>'Приложение № 5'!I45</f>
        <v>0</v>
      </c>
      <c r="I36" s="76">
        <f>'Приложение № 5'!J45</f>
        <v>5</v>
      </c>
    </row>
    <row r="37" spans="1:9" s="78" customFormat="1" ht="25.5" customHeight="1">
      <c r="A37" s="43" t="s">
        <v>53</v>
      </c>
      <c r="B37" s="40" t="s">
        <v>16</v>
      </c>
      <c r="C37" s="41" t="s">
        <v>32</v>
      </c>
      <c r="D37" s="47" t="str">
        <f>D38</f>
        <v>БП00080070</v>
      </c>
      <c r="E37" s="40" t="s">
        <v>51</v>
      </c>
      <c r="F37" s="40"/>
      <c r="G37" s="76">
        <f>'Приложение № 5'!H46</f>
        <v>5</v>
      </c>
      <c r="H37" s="76">
        <f>'Приложение № 5'!I46</f>
        <v>0</v>
      </c>
      <c r="I37" s="76">
        <f>'Приложение № 5'!J46</f>
        <v>5</v>
      </c>
    </row>
    <row r="38" spans="1:9" s="78" customFormat="1" ht="27" customHeight="1">
      <c r="A38" s="43" t="s">
        <v>54</v>
      </c>
      <c r="B38" s="40" t="s">
        <v>16</v>
      </c>
      <c r="C38" s="41" t="s">
        <v>32</v>
      </c>
      <c r="D38" s="47" t="str">
        <f>D39</f>
        <v>БП00080070</v>
      </c>
      <c r="E38" s="40" t="s">
        <v>52</v>
      </c>
      <c r="F38" s="40"/>
      <c r="G38" s="76">
        <f>'Приложение № 5'!H47</f>
        <v>5</v>
      </c>
      <c r="H38" s="76">
        <f>'Приложение № 5'!I47</f>
        <v>0</v>
      </c>
      <c r="I38" s="76">
        <f>'Приложение № 5'!J47</f>
        <v>5</v>
      </c>
    </row>
    <row r="39" spans="1:9" s="78" customFormat="1" ht="25.5" customHeight="1">
      <c r="A39" s="45" t="s">
        <v>66</v>
      </c>
      <c r="B39" s="40" t="s">
        <v>16</v>
      </c>
      <c r="C39" s="41" t="s">
        <v>32</v>
      </c>
      <c r="D39" s="47" t="str">
        <f>ЦСТ!C7</f>
        <v>БП00080070</v>
      </c>
      <c r="E39" s="40" t="s">
        <v>45</v>
      </c>
      <c r="F39" s="40" t="s">
        <v>50</v>
      </c>
      <c r="G39" s="76">
        <f>'Приложение № 5'!H48</f>
        <v>5</v>
      </c>
      <c r="H39" s="76">
        <f>'Приложение № 5'!I48</f>
        <v>0</v>
      </c>
      <c r="I39" s="76">
        <f>'Приложение № 5'!J48</f>
        <v>5</v>
      </c>
    </row>
    <row r="40" spans="1:9" s="78" customFormat="1" ht="33" customHeight="1">
      <c r="A40" s="112" t="s">
        <v>143</v>
      </c>
      <c r="B40" s="40" t="s">
        <v>16</v>
      </c>
      <c r="C40" s="41" t="s">
        <v>32</v>
      </c>
      <c r="D40" s="50" t="str">
        <f>D41</f>
        <v>БП00080080</v>
      </c>
      <c r="E40" s="41"/>
      <c r="F40" s="40"/>
      <c r="G40" s="76">
        <f>'Приложение № 5'!H32</f>
        <v>658.8</v>
      </c>
      <c r="H40" s="76">
        <f>'Приложение № 5'!I32</f>
        <v>0</v>
      </c>
      <c r="I40" s="76">
        <f>'Приложение № 5'!J32</f>
        <v>657.8</v>
      </c>
    </row>
    <row r="41" spans="1:9" s="78" customFormat="1" ht="29.25" customHeight="1">
      <c r="A41" s="43" t="s">
        <v>145</v>
      </c>
      <c r="B41" s="40" t="s">
        <v>16</v>
      </c>
      <c r="C41" s="41" t="s">
        <v>32</v>
      </c>
      <c r="D41" s="50" t="str">
        <f>D42</f>
        <v>БП00080080</v>
      </c>
      <c r="E41" s="41" t="s">
        <v>34</v>
      </c>
      <c r="F41" s="40"/>
      <c r="G41" s="76">
        <f>'Приложение № 5'!H34</f>
        <v>393.7</v>
      </c>
      <c r="H41" s="76">
        <f>'Приложение № 5'!I34</f>
        <v>0</v>
      </c>
      <c r="I41" s="76">
        <f>'Приложение № 5'!J33</f>
        <v>393.7</v>
      </c>
    </row>
    <row r="42" spans="1:9" s="78" customFormat="1" ht="15.75" customHeight="1">
      <c r="A42" s="45" t="s">
        <v>66</v>
      </c>
      <c r="B42" s="40" t="s">
        <v>16</v>
      </c>
      <c r="C42" s="40" t="s">
        <v>32</v>
      </c>
      <c r="D42" s="50" t="str">
        <f>D44</f>
        <v>БП00080080</v>
      </c>
      <c r="E42" s="40" t="s">
        <v>42</v>
      </c>
      <c r="F42" s="40" t="s">
        <v>50</v>
      </c>
      <c r="G42" s="76">
        <f>'Приложение № 5'!H35</f>
        <v>393.7</v>
      </c>
      <c r="H42" s="76">
        <f>'Приложение № 5'!I35</f>
        <v>0</v>
      </c>
      <c r="I42" s="76">
        <f>'Приложение № 5'!J35</f>
        <v>393.7</v>
      </c>
    </row>
    <row r="43" spans="1:9" s="78" customFormat="1" ht="31.5" customHeight="1">
      <c r="A43" s="43" t="s">
        <v>54</v>
      </c>
      <c r="B43" s="40" t="s">
        <v>16</v>
      </c>
      <c r="C43" s="40" t="s">
        <v>32</v>
      </c>
      <c r="D43" s="50" t="str">
        <f>D44</f>
        <v>БП00080080</v>
      </c>
      <c r="E43" s="40" t="s">
        <v>52</v>
      </c>
      <c r="F43" s="40"/>
      <c r="G43" s="76">
        <f>'Приложение № 5'!H37</f>
        <v>171.3</v>
      </c>
      <c r="H43" s="76">
        <f>'Приложение № 5'!I37</f>
        <v>0</v>
      </c>
      <c r="I43" s="76">
        <f>'Приложение № 5'!J37</f>
        <v>171.3</v>
      </c>
    </row>
    <row r="44" spans="1:9" s="97" customFormat="1" ht="16.5" customHeight="1">
      <c r="A44" s="45" t="s">
        <v>66</v>
      </c>
      <c r="B44" s="40" t="s">
        <v>16</v>
      </c>
      <c r="C44" s="40" t="s">
        <v>32</v>
      </c>
      <c r="D44" s="50" t="str">
        <f>ЦСТ!C20</f>
        <v>БП00080080</v>
      </c>
      <c r="E44" s="40" t="s">
        <v>45</v>
      </c>
      <c r="F44" s="40" t="s">
        <v>50</v>
      </c>
      <c r="G44" s="76">
        <f>'Приложение № 5'!H38</f>
        <v>171.3</v>
      </c>
      <c r="H44" s="76">
        <f>'Приложение № 5'!I38</f>
        <v>0</v>
      </c>
      <c r="I44" s="76">
        <f>'Приложение № 5'!J38</f>
        <v>171.3</v>
      </c>
    </row>
    <row r="45" spans="1:9" s="78" customFormat="1" ht="18" customHeight="1">
      <c r="A45" s="43" t="s">
        <v>56</v>
      </c>
      <c r="B45" s="40" t="s">
        <v>16</v>
      </c>
      <c r="C45" s="40" t="s">
        <v>22</v>
      </c>
      <c r="D45" s="50" t="str">
        <f>ЦСТ!C20</f>
        <v>БП00080080</v>
      </c>
      <c r="E45" s="40" t="s">
        <v>57</v>
      </c>
      <c r="F45" s="40"/>
      <c r="G45" s="76">
        <f>'Приложение № 5'!H39</f>
        <v>93.8</v>
      </c>
      <c r="H45" s="76">
        <f>'Приложение № 5'!I39</f>
        <v>0</v>
      </c>
      <c r="I45" s="76">
        <f>'Приложение № 5'!J39</f>
        <v>92.8</v>
      </c>
    </row>
    <row r="46" spans="1:9" s="78" customFormat="1" ht="19.5" customHeight="1">
      <c r="A46" s="43" t="s">
        <v>129</v>
      </c>
      <c r="B46" s="40" t="s">
        <v>16</v>
      </c>
      <c r="C46" s="40" t="s">
        <v>22</v>
      </c>
      <c r="D46" s="50" t="str">
        <f>ЦСТ!C18</f>
        <v>БП00080130</v>
      </c>
      <c r="E46" s="40" t="s">
        <v>58</v>
      </c>
      <c r="F46" s="40"/>
      <c r="G46" s="76">
        <f>'Приложение № 5'!H40</f>
        <v>1</v>
      </c>
      <c r="H46" s="76">
        <f>'Приложение № 5'!I40</f>
        <v>0</v>
      </c>
      <c r="I46" s="76">
        <f>'Приложение № 5'!J40</f>
        <v>1</v>
      </c>
    </row>
    <row r="47" spans="1:9" s="78" customFormat="1" ht="15.75" customHeight="1">
      <c r="A47" s="45" t="s">
        <v>66</v>
      </c>
      <c r="B47" s="40" t="s">
        <v>16</v>
      </c>
      <c r="C47" s="40" t="s">
        <v>22</v>
      </c>
      <c r="D47" s="50" t="str">
        <f>ЦСТ!C18</f>
        <v>БП00080130</v>
      </c>
      <c r="E47" s="40" t="s">
        <v>112</v>
      </c>
      <c r="F47" s="40" t="s">
        <v>50</v>
      </c>
      <c r="G47" s="76">
        <f>'Приложение № 5'!H41</f>
        <v>1</v>
      </c>
      <c r="H47" s="76">
        <f>'Приложение № 5'!I41</f>
        <v>0</v>
      </c>
      <c r="I47" s="76">
        <f>'Приложение № 5'!J41</f>
        <v>1</v>
      </c>
    </row>
    <row r="48" spans="1:9" s="78" customFormat="1" ht="19.5" customHeight="1">
      <c r="A48" s="43" t="s">
        <v>38</v>
      </c>
      <c r="B48" s="40" t="s">
        <v>16</v>
      </c>
      <c r="C48" s="40" t="s">
        <v>22</v>
      </c>
      <c r="D48" s="50" t="str">
        <f>ЦСТ!C20</f>
        <v>БП00080080</v>
      </c>
      <c r="E48" s="40" t="s">
        <v>58</v>
      </c>
      <c r="F48" s="40"/>
      <c r="G48" s="76">
        <f>'Приложение № 5'!H42</f>
        <v>92.8</v>
      </c>
      <c r="H48" s="76">
        <f>'Приложение № 5'!I42</f>
        <v>0</v>
      </c>
      <c r="I48" s="76">
        <f>'Приложение № 5'!J42</f>
        <v>92.8</v>
      </c>
    </row>
    <row r="49" spans="1:9" s="78" customFormat="1" ht="15.75" customHeight="1">
      <c r="A49" s="45" t="s">
        <v>66</v>
      </c>
      <c r="B49" s="40" t="s">
        <v>16</v>
      </c>
      <c r="C49" s="40" t="s">
        <v>22</v>
      </c>
      <c r="D49" s="50" t="str">
        <f>ЦСТ!C20</f>
        <v>БП00080080</v>
      </c>
      <c r="E49" s="40" t="s">
        <v>112</v>
      </c>
      <c r="F49" s="40" t="s">
        <v>50</v>
      </c>
      <c r="G49" s="76">
        <f>'Приложение № 5'!H43</f>
        <v>92.8</v>
      </c>
      <c r="H49" s="76">
        <f>'Приложение № 5'!I43</f>
        <v>0</v>
      </c>
      <c r="I49" s="76">
        <f>'Приложение № 5'!J43</f>
        <v>92.8</v>
      </c>
    </row>
    <row r="50" spans="1:9" ht="19.5" customHeight="1">
      <c r="A50" s="32" t="s">
        <v>73</v>
      </c>
      <c r="B50" s="33" t="s">
        <v>74</v>
      </c>
      <c r="C50" s="34"/>
      <c r="D50" s="54"/>
      <c r="E50" s="41"/>
      <c r="F50" s="41"/>
      <c r="G50" s="30">
        <f>'Приложение № 5'!H49</f>
        <v>34</v>
      </c>
      <c r="H50" s="30">
        <f>'Приложение № 5'!I49</f>
        <v>5.2</v>
      </c>
      <c r="I50" s="30">
        <f>'Приложение № 5'!J49</f>
        <v>39.2</v>
      </c>
    </row>
    <row r="51" spans="1:9" ht="19.5" customHeight="1">
      <c r="A51" s="32" t="s">
        <v>75</v>
      </c>
      <c r="B51" s="33" t="s">
        <v>74</v>
      </c>
      <c r="C51" s="34" t="s">
        <v>76</v>
      </c>
      <c r="D51" s="54"/>
      <c r="E51" s="34"/>
      <c r="F51" s="34"/>
      <c r="G51" s="30">
        <f>'Приложение № 5'!H50</f>
        <v>34</v>
      </c>
      <c r="H51" s="30">
        <f>'Приложение № 5'!I50</f>
        <v>5.2</v>
      </c>
      <c r="I51" s="30">
        <f>'Приложение № 5'!J50</f>
        <v>39.2</v>
      </c>
    </row>
    <row r="52" spans="1:9" s="78" customFormat="1" ht="33" customHeight="1">
      <c r="A52" s="38" t="s">
        <v>36</v>
      </c>
      <c r="B52" s="40" t="s">
        <v>74</v>
      </c>
      <c r="C52" s="41" t="s">
        <v>76</v>
      </c>
      <c r="D52" s="47" t="str">
        <f>D55</f>
        <v>БП00051180</v>
      </c>
      <c r="E52" s="40"/>
      <c r="F52" s="40"/>
      <c r="G52" s="76">
        <f>'Приложение № 5'!H51</f>
        <v>34</v>
      </c>
      <c r="H52" s="76">
        <f>'Приложение № 5'!I51</f>
        <v>5.2</v>
      </c>
      <c r="I52" s="76">
        <f>'Приложение № 5'!J51</f>
        <v>39.2</v>
      </c>
    </row>
    <row r="53" spans="1:9" s="78" customFormat="1" ht="47.25" customHeight="1">
      <c r="A53" s="43" t="s">
        <v>47</v>
      </c>
      <c r="B53" s="40" t="s">
        <v>74</v>
      </c>
      <c r="C53" s="41" t="s">
        <v>76</v>
      </c>
      <c r="D53" s="47" t="str">
        <f>D55</f>
        <v>БП00051180</v>
      </c>
      <c r="E53" s="41" t="s">
        <v>34</v>
      </c>
      <c r="F53" s="40"/>
      <c r="G53" s="76">
        <f>'Приложение № 5'!H52</f>
        <v>34</v>
      </c>
      <c r="H53" s="76">
        <f>'Приложение № 5'!I52</f>
        <v>5.2</v>
      </c>
      <c r="I53" s="76">
        <f>'Приложение № 5'!J52</f>
        <v>39.2</v>
      </c>
    </row>
    <row r="54" spans="1:9" s="78" customFormat="1" ht="31.5" customHeight="1">
      <c r="A54" s="43" t="s">
        <v>48</v>
      </c>
      <c r="B54" s="40" t="s">
        <v>74</v>
      </c>
      <c r="C54" s="41" t="s">
        <v>76</v>
      </c>
      <c r="D54" s="47" t="str">
        <f>D55</f>
        <v>БП00051180</v>
      </c>
      <c r="E54" s="41" t="s">
        <v>46</v>
      </c>
      <c r="F54" s="40"/>
      <c r="G54" s="76">
        <f>'Приложение № 5'!H53</f>
        <v>34</v>
      </c>
      <c r="H54" s="76">
        <f>'Приложение № 5'!I53</f>
        <v>5.2</v>
      </c>
      <c r="I54" s="76">
        <f>'Приложение № 5'!J53</f>
        <v>39.2</v>
      </c>
    </row>
    <row r="55" spans="1:9" s="78" customFormat="1" ht="19.5" customHeight="1">
      <c r="A55" s="45" t="s">
        <v>130</v>
      </c>
      <c r="B55" s="40" t="s">
        <v>74</v>
      </c>
      <c r="C55" s="41" t="s">
        <v>76</v>
      </c>
      <c r="D55" s="47" t="str">
        <f>ЦСТ!C8</f>
        <v>БП00051180</v>
      </c>
      <c r="E55" s="40" t="s">
        <v>42</v>
      </c>
      <c r="F55" s="40" t="s">
        <v>131</v>
      </c>
      <c r="G55" s="76">
        <f>'Приложение № 5'!H54</f>
        <v>34</v>
      </c>
      <c r="H55" s="76">
        <f>'Приложение № 5'!I54</f>
        <v>5.2</v>
      </c>
      <c r="I55" s="76">
        <f>'Приложение № 5'!J54</f>
        <v>39.2</v>
      </c>
    </row>
    <row r="56" spans="1:9" s="78" customFormat="1" ht="25.5" customHeight="1">
      <c r="A56" s="43" t="s">
        <v>53</v>
      </c>
      <c r="B56" s="40" t="s">
        <v>74</v>
      </c>
      <c r="C56" s="41" t="s">
        <v>76</v>
      </c>
      <c r="D56" s="47" t="str">
        <f>D59</f>
        <v>БП00051180</v>
      </c>
      <c r="E56" s="40" t="s">
        <v>51</v>
      </c>
      <c r="F56" s="40"/>
      <c r="G56" s="76">
        <f>'Приложение № 5'!H55</f>
        <v>0</v>
      </c>
      <c r="H56" s="76">
        <f>'Приложение № 5'!I55</f>
        <v>0</v>
      </c>
      <c r="I56" s="76">
        <f>'Приложение № 5'!J55</f>
        <v>0</v>
      </c>
    </row>
    <row r="57" spans="1:9" s="78" customFormat="1" ht="27" customHeight="1">
      <c r="A57" s="43" t="s">
        <v>54</v>
      </c>
      <c r="B57" s="40" t="s">
        <v>74</v>
      </c>
      <c r="C57" s="41" t="s">
        <v>76</v>
      </c>
      <c r="D57" s="47" t="str">
        <f>D59</f>
        <v>БП00051180</v>
      </c>
      <c r="E57" s="40" t="s">
        <v>52</v>
      </c>
      <c r="F57" s="40"/>
      <c r="G57" s="76">
        <f>'Приложение № 5'!H56</f>
        <v>0</v>
      </c>
      <c r="H57" s="76">
        <f>'Приложение № 5'!I56</f>
        <v>0</v>
      </c>
      <c r="I57" s="76">
        <f>'Приложение № 5'!J56</f>
        <v>0</v>
      </c>
    </row>
    <row r="58" spans="1:9" s="78" customFormat="1" ht="30" customHeight="1">
      <c r="A58" s="43" t="s">
        <v>55</v>
      </c>
      <c r="B58" s="40" t="s">
        <v>74</v>
      </c>
      <c r="C58" s="41" t="s">
        <v>76</v>
      </c>
      <c r="D58" s="47" t="str">
        <f>D59</f>
        <v>БП00051180</v>
      </c>
      <c r="E58" s="40" t="s">
        <v>45</v>
      </c>
      <c r="F58" s="40"/>
      <c r="G58" s="76">
        <f>'Приложение № 5'!H57</f>
        <v>0</v>
      </c>
      <c r="H58" s="76">
        <f>'Приложение № 5'!I57</f>
        <v>0</v>
      </c>
      <c r="I58" s="76">
        <f>'Приложение № 5'!J57</f>
        <v>0</v>
      </c>
    </row>
    <row r="59" spans="1:9" s="78" customFormat="1" ht="21.75" customHeight="1">
      <c r="A59" s="45" t="s">
        <v>130</v>
      </c>
      <c r="B59" s="40" t="s">
        <v>74</v>
      </c>
      <c r="C59" s="41" t="s">
        <v>76</v>
      </c>
      <c r="D59" s="47" t="str">
        <f>ЦСТ!C8</f>
        <v>БП00051180</v>
      </c>
      <c r="E59" s="40" t="s">
        <v>45</v>
      </c>
      <c r="F59" s="40" t="s">
        <v>131</v>
      </c>
      <c r="G59" s="76">
        <f>'Приложение № 5'!H58</f>
        <v>0</v>
      </c>
      <c r="H59" s="76">
        <f>'Приложение № 5'!I58</f>
        <v>0</v>
      </c>
      <c r="I59" s="76">
        <f>'Приложение № 5'!J58</f>
        <v>0</v>
      </c>
    </row>
    <row r="60" spans="1:9" ht="17.25" customHeight="1">
      <c r="A60" s="32" t="s">
        <v>7</v>
      </c>
      <c r="B60" s="33" t="s">
        <v>17</v>
      </c>
      <c r="C60" s="41"/>
      <c r="D60" s="47"/>
      <c r="E60" s="58"/>
      <c r="F60" s="41"/>
      <c r="G60" s="30">
        <f>'Приложение № 5'!H59</f>
        <v>0</v>
      </c>
      <c r="H60" s="30">
        <f>'Приложение № 5'!I59</f>
        <v>0</v>
      </c>
      <c r="I60" s="30">
        <f>'Приложение № 5'!J59</f>
        <v>0</v>
      </c>
    </row>
    <row r="61" spans="1:9" s="77" customFormat="1" ht="17.25" customHeight="1">
      <c r="A61" s="32" t="s">
        <v>95</v>
      </c>
      <c r="B61" s="33" t="s">
        <v>17</v>
      </c>
      <c r="C61" s="34" t="s">
        <v>96</v>
      </c>
      <c r="D61" s="54"/>
      <c r="E61" s="59"/>
      <c r="F61" s="34"/>
      <c r="G61" s="30">
        <f>'Приложение № 5'!H60</f>
        <v>2</v>
      </c>
      <c r="H61" s="30">
        <f>'Приложение № 5'!I60</f>
        <v>0</v>
      </c>
      <c r="I61" s="30">
        <f>'Приложение № 5'!J60</f>
        <v>2</v>
      </c>
    </row>
    <row r="62" spans="1:9" s="84" customFormat="1" ht="47.25" customHeight="1">
      <c r="A62" s="85" t="s">
        <v>97</v>
      </c>
      <c r="B62" s="81" t="s">
        <v>17</v>
      </c>
      <c r="C62" s="91" t="s">
        <v>96</v>
      </c>
      <c r="D62" s="93" t="str">
        <f>D65</f>
        <v>БП00089060</v>
      </c>
      <c r="E62" s="94"/>
      <c r="F62" s="91"/>
      <c r="G62" s="76">
        <f>'Приложение № 5'!H61</f>
        <v>0</v>
      </c>
      <c r="H62" s="76">
        <f>'Приложение № 5'!I61</f>
        <v>0</v>
      </c>
      <c r="I62" s="76">
        <f>'Приложение № 5'!J61</f>
        <v>0</v>
      </c>
    </row>
    <row r="63" spans="1:9" s="78" customFormat="1" ht="30.75" customHeight="1">
      <c r="A63" s="43" t="s">
        <v>53</v>
      </c>
      <c r="B63" s="40" t="s">
        <v>17</v>
      </c>
      <c r="C63" s="40" t="s">
        <v>96</v>
      </c>
      <c r="D63" s="50" t="str">
        <f>D65</f>
        <v>БП00089060</v>
      </c>
      <c r="E63" s="41" t="s">
        <v>51</v>
      </c>
      <c r="F63" s="41"/>
      <c r="G63" s="76">
        <f>'Приложение № 5'!H62</f>
        <v>1</v>
      </c>
      <c r="H63" s="76">
        <f>'Приложение № 5'!I62</f>
        <v>0</v>
      </c>
      <c r="I63" s="76">
        <f>'Приложение № 5'!J62</f>
        <v>1</v>
      </c>
    </row>
    <row r="64" spans="1:9" s="78" customFormat="1" ht="33.75" customHeight="1">
      <c r="A64" s="43" t="s">
        <v>54</v>
      </c>
      <c r="B64" s="40" t="s">
        <v>17</v>
      </c>
      <c r="C64" s="40" t="s">
        <v>96</v>
      </c>
      <c r="D64" s="50" t="str">
        <f>D65</f>
        <v>БП00089060</v>
      </c>
      <c r="E64" s="41" t="s">
        <v>52</v>
      </c>
      <c r="F64" s="41"/>
      <c r="G64" s="76">
        <f>'Приложение № 5'!H63</f>
        <v>1</v>
      </c>
      <c r="H64" s="76">
        <f>'Приложение № 5'!I63</f>
        <v>0</v>
      </c>
      <c r="I64" s="76">
        <f>'Приложение № 5'!J63</f>
        <v>1</v>
      </c>
    </row>
    <row r="65" spans="1:9" s="78" customFormat="1" ht="21" customHeight="1">
      <c r="A65" s="60" t="s">
        <v>130</v>
      </c>
      <c r="B65" s="40" t="s">
        <v>17</v>
      </c>
      <c r="C65" s="40" t="s">
        <v>96</v>
      </c>
      <c r="D65" s="50" t="str">
        <f>ЦСТ!C24</f>
        <v>БП00089060</v>
      </c>
      <c r="E65" s="41" t="s">
        <v>45</v>
      </c>
      <c r="F65" s="41" t="s">
        <v>131</v>
      </c>
      <c r="G65" s="76">
        <f>'Приложение № 5'!H64</f>
        <v>1</v>
      </c>
      <c r="H65" s="76">
        <f>'Приложение № 5'!I64</f>
        <v>0</v>
      </c>
      <c r="I65" s="76">
        <f>'Приложение № 5'!J64</f>
        <v>1</v>
      </c>
    </row>
    <row r="66" spans="1:9" s="84" customFormat="1" ht="63" customHeight="1">
      <c r="A66" s="85" t="s">
        <v>103</v>
      </c>
      <c r="B66" s="81" t="s">
        <v>17</v>
      </c>
      <c r="C66" s="91" t="s">
        <v>96</v>
      </c>
      <c r="D66" s="93" t="str">
        <f>D69</f>
        <v>БП00089070</v>
      </c>
      <c r="E66" s="94"/>
      <c r="F66" s="91"/>
      <c r="G66" s="76">
        <f>'Приложение № 5'!H65</f>
        <v>0</v>
      </c>
      <c r="H66" s="76">
        <f>'Приложение № 5'!I65</f>
        <v>0</v>
      </c>
      <c r="I66" s="76">
        <f>'Приложение № 5'!J65</f>
        <v>0</v>
      </c>
    </row>
    <row r="67" spans="1:9" s="78" customFormat="1" ht="30.75" customHeight="1">
      <c r="A67" s="43" t="s">
        <v>53</v>
      </c>
      <c r="B67" s="40" t="s">
        <v>17</v>
      </c>
      <c r="C67" s="40" t="s">
        <v>96</v>
      </c>
      <c r="D67" s="50" t="str">
        <f>D69</f>
        <v>БП00089070</v>
      </c>
      <c r="E67" s="41" t="s">
        <v>51</v>
      </c>
      <c r="F67" s="41"/>
      <c r="G67" s="76">
        <f>'Приложение № 5'!H66</f>
        <v>1</v>
      </c>
      <c r="H67" s="76">
        <f>'Приложение № 5'!I66</f>
        <v>0</v>
      </c>
      <c r="I67" s="76">
        <f>'Приложение № 5'!J66</f>
        <v>1</v>
      </c>
    </row>
    <row r="68" spans="1:9" s="78" customFormat="1" ht="33.75" customHeight="1">
      <c r="A68" s="43" t="s">
        <v>54</v>
      </c>
      <c r="B68" s="40" t="s">
        <v>17</v>
      </c>
      <c r="C68" s="40" t="s">
        <v>96</v>
      </c>
      <c r="D68" s="50" t="str">
        <f>D69</f>
        <v>БП00089070</v>
      </c>
      <c r="E68" s="41" t="s">
        <v>52</v>
      </c>
      <c r="F68" s="41"/>
      <c r="G68" s="76">
        <f>'Приложение № 5'!H67</f>
        <v>1</v>
      </c>
      <c r="H68" s="76">
        <f>'Приложение № 5'!I67</f>
        <v>0</v>
      </c>
      <c r="I68" s="76">
        <f>'Приложение № 5'!J67</f>
        <v>1</v>
      </c>
    </row>
    <row r="69" spans="1:9" s="78" customFormat="1" ht="21" customHeight="1">
      <c r="A69" s="60" t="s">
        <v>130</v>
      </c>
      <c r="B69" s="40" t="s">
        <v>17</v>
      </c>
      <c r="C69" s="40" t="s">
        <v>96</v>
      </c>
      <c r="D69" s="50" t="str">
        <f>ЦСТ!C25</f>
        <v>БП00089070</v>
      </c>
      <c r="E69" s="41" t="s">
        <v>45</v>
      </c>
      <c r="F69" s="41" t="s">
        <v>131</v>
      </c>
      <c r="G69" s="76">
        <f>'Приложение № 5'!H68</f>
        <v>1</v>
      </c>
      <c r="H69" s="76">
        <f>'Приложение № 5'!I68</f>
        <v>0</v>
      </c>
      <c r="I69" s="76">
        <f>'Приложение № 5'!J68</f>
        <v>1</v>
      </c>
    </row>
    <row r="70" spans="1:9" ht="14.25" customHeight="1">
      <c r="A70" s="32" t="s">
        <v>39</v>
      </c>
      <c r="B70" s="33" t="s">
        <v>17</v>
      </c>
      <c r="C70" s="33" t="s">
        <v>40</v>
      </c>
      <c r="D70" s="54"/>
      <c r="E70" s="59"/>
      <c r="F70" s="34"/>
      <c r="G70" s="30">
        <f>'Приложение № 5'!H69</f>
        <v>405.2</v>
      </c>
      <c r="H70" s="30">
        <f>'Приложение № 5'!I69</f>
        <v>4.4</v>
      </c>
      <c r="I70" s="30">
        <f>'Приложение № 5'!J69</f>
        <v>409.59999999999997</v>
      </c>
    </row>
    <row r="71" spans="1:9" s="84" customFormat="1" ht="24" customHeight="1">
      <c r="A71" s="85" t="s">
        <v>104</v>
      </c>
      <c r="B71" s="81" t="s">
        <v>17</v>
      </c>
      <c r="C71" s="81" t="s">
        <v>40</v>
      </c>
      <c r="D71" s="82" t="str">
        <f>D74</f>
        <v>БП00089950</v>
      </c>
      <c r="E71" s="91"/>
      <c r="F71" s="91"/>
      <c r="G71" s="76">
        <f>'Приложение № 5'!H70</f>
        <v>405.2</v>
      </c>
      <c r="H71" s="76">
        <f>'Приложение № 5'!I70</f>
        <v>4.4</v>
      </c>
      <c r="I71" s="76">
        <f>'Приложение № 5'!J70</f>
        <v>409.59999999999997</v>
      </c>
    </row>
    <row r="72" spans="1:9" s="78" customFormat="1" ht="30.75" customHeight="1">
      <c r="A72" s="43" t="s">
        <v>53</v>
      </c>
      <c r="B72" s="40" t="s">
        <v>17</v>
      </c>
      <c r="C72" s="40" t="s">
        <v>40</v>
      </c>
      <c r="D72" s="50" t="str">
        <f>D74</f>
        <v>БП00089950</v>
      </c>
      <c r="E72" s="41" t="s">
        <v>51</v>
      </c>
      <c r="F72" s="41"/>
      <c r="G72" s="76">
        <f>'Приложение № 5'!H71</f>
        <v>405.2</v>
      </c>
      <c r="H72" s="76">
        <f>'Приложение № 5'!I71</f>
        <v>4.4</v>
      </c>
      <c r="I72" s="76">
        <f>'Приложение № 5'!J71</f>
        <v>409.59999999999997</v>
      </c>
    </row>
    <row r="73" spans="1:9" s="78" customFormat="1" ht="33.75" customHeight="1">
      <c r="A73" s="43" t="s">
        <v>54</v>
      </c>
      <c r="B73" s="40" t="s">
        <v>17</v>
      </c>
      <c r="C73" s="40" t="s">
        <v>40</v>
      </c>
      <c r="D73" s="50" t="str">
        <f>D74</f>
        <v>БП00089950</v>
      </c>
      <c r="E73" s="41" t="s">
        <v>52</v>
      </c>
      <c r="F73" s="41"/>
      <c r="G73" s="76">
        <f>'Приложение № 5'!H72</f>
        <v>405.2</v>
      </c>
      <c r="H73" s="76">
        <f>'Приложение № 5'!I72</f>
        <v>4.4</v>
      </c>
      <c r="I73" s="76">
        <f>'Приложение № 5'!J72</f>
        <v>409.59999999999997</v>
      </c>
    </row>
    <row r="74" spans="1:9" s="78" customFormat="1" ht="21" customHeight="1">
      <c r="A74" s="60" t="s">
        <v>66</v>
      </c>
      <c r="B74" s="40" t="s">
        <v>17</v>
      </c>
      <c r="C74" s="40" t="s">
        <v>40</v>
      </c>
      <c r="D74" s="50" t="str">
        <f>ЦСТ!C10</f>
        <v>БП00089950</v>
      </c>
      <c r="E74" s="41" t="s">
        <v>45</v>
      </c>
      <c r="F74" s="41" t="s">
        <v>50</v>
      </c>
      <c r="G74" s="76">
        <f>'Приложение № 5'!H73</f>
        <v>405.2</v>
      </c>
      <c r="H74" s="76">
        <f>'Приложение № 5'!I73</f>
        <v>4.4</v>
      </c>
      <c r="I74" s="76">
        <f>'Приложение № 5'!J73</f>
        <v>409.59999999999997</v>
      </c>
    </row>
    <row r="75" spans="1:9" ht="19.5" customHeight="1">
      <c r="A75" s="32" t="s">
        <v>35</v>
      </c>
      <c r="B75" s="33" t="s">
        <v>18</v>
      </c>
      <c r="C75" s="33"/>
      <c r="D75" s="49"/>
      <c r="E75" s="33"/>
      <c r="F75" s="33"/>
      <c r="G75" s="30">
        <f>'Приложение № 5'!H74</f>
        <v>143.70000000000002</v>
      </c>
      <c r="H75" s="30">
        <f>'Приложение № 5'!I74</f>
        <v>0</v>
      </c>
      <c r="I75" s="30">
        <f>'Приложение № 5'!J74</f>
        <v>143.70000000000002</v>
      </c>
    </row>
    <row r="76" spans="1:9" ht="15.75" customHeight="1">
      <c r="A76" s="62" t="s">
        <v>63</v>
      </c>
      <c r="B76" s="64" t="s">
        <v>18</v>
      </c>
      <c r="C76" s="64" t="s">
        <v>64</v>
      </c>
      <c r="D76" s="65"/>
      <c r="E76" s="33"/>
      <c r="F76" s="33"/>
      <c r="G76" s="30">
        <f>'Приложение № 5'!H75</f>
        <v>0</v>
      </c>
      <c r="H76" s="30">
        <f>'Приложение № 5'!I75</f>
        <v>0</v>
      </c>
      <c r="I76" s="30">
        <f>'Приложение № 5'!J75</f>
        <v>0</v>
      </c>
    </row>
    <row r="77" spans="1:9" s="84" customFormat="1" ht="20.25" customHeight="1">
      <c r="A77" s="88" t="s">
        <v>106</v>
      </c>
      <c r="B77" s="81" t="s">
        <v>18</v>
      </c>
      <c r="C77" s="81" t="s">
        <v>64</v>
      </c>
      <c r="D77" s="82" t="str">
        <f>D81</f>
        <v>БП00080090</v>
      </c>
      <c r="E77" s="96"/>
      <c r="F77" s="81"/>
      <c r="G77" s="76">
        <f>'Приложение № 5'!H76</f>
        <v>0</v>
      </c>
      <c r="H77" s="76">
        <f>'Приложение № 5'!I76</f>
        <v>0</v>
      </c>
      <c r="I77" s="76">
        <f>'Приложение № 5'!J76</f>
        <v>0</v>
      </c>
    </row>
    <row r="78" spans="1:9" s="78" customFormat="1" ht="32.25" customHeight="1">
      <c r="A78" s="43" t="s">
        <v>53</v>
      </c>
      <c r="B78" s="40" t="s">
        <v>18</v>
      </c>
      <c r="C78" s="40" t="s">
        <v>64</v>
      </c>
      <c r="D78" s="50" t="str">
        <f>D81</f>
        <v>БП00080090</v>
      </c>
      <c r="E78" s="40" t="s">
        <v>51</v>
      </c>
      <c r="F78" s="40"/>
      <c r="G78" s="76">
        <f>'Приложение № 5'!H77</f>
        <v>0</v>
      </c>
      <c r="H78" s="76">
        <f>'Приложение № 5'!I77</f>
        <v>0</v>
      </c>
      <c r="I78" s="76">
        <f>'Приложение № 5'!J77</f>
        <v>0</v>
      </c>
    </row>
    <row r="79" spans="1:9" s="78" customFormat="1" ht="30" customHeight="1">
      <c r="A79" s="43" t="s">
        <v>54</v>
      </c>
      <c r="B79" s="40" t="s">
        <v>18</v>
      </c>
      <c r="C79" s="40" t="s">
        <v>64</v>
      </c>
      <c r="D79" s="50" t="str">
        <f>D81</f>
        <v>БП00080090</v>
      </c>
      <c r="E79" s="40" t="s">
        <v>52</v>
      </c>
      <c r="F79" s="40"/>
      <c r="G79" s="76">
        <f>'Приложение № 5'!H78</f>
        <v>0</v>
      </c>
      <c r="H79" s="76">
        <f>'Приложение № 5'!I78</f>
        <v>0</v>
      </c>
      <c r="I79" s="76">
        <f>'Приложение № 5'!J78</f>
        <v>0</v>
      </c>
    </row>
    <row r="80" spans="1:9" s="78" customFormat="1" ht="32.25" customHeight="1">
      <c r="A80" s="17" t="s">
        <v>44</v>
      </c>
      <c r="B80" s="40" t="s">
        <v>18</v>
      </c>
      <c r="C80" s="40" t="s">
        <v>64</v>
      </c>
      <c r="D80" s="50" t="str">
        <f>D81</f>
        <v>БП00080090</v>
      </c>
      <c r="E80" s="40" t="s">
        <v>45</v>
      </c>
      <c r="F80" s="40"/>
      <c r="G80" s="76">
        <f>'Приложение № 5'!H79</f>
        <v>0</v>
      </c>
      <c r="H80" s="76">
        <f>'Приложение № 5'!I79</f>
        <v>0</v>
      </c>
      <c r="I80" s="76">
        <f>'Приложение № 5'!J79</f>
        <v>0</v>
      </c>
    </row>
    <row r="81" spans="1:9" s="78" customFormat="1" ht="15.75" customHeight="1">
      <c r="A81" s="45" t="s">
        <v>66</v>
      </c>
      <c r="B81" s="40" t="s">
        <v>18</v>
      </c>
      <c r="C81" s="40" t="s">
        <v>64</v>
      </c>
      <c r="D81" s="50" t="str">
        <f>ЦСТ!C12</f>
        <v>БП00080090</v>
      </c>
      <c r="E81" s="40" t="s">
        <v>45</v>
      </c>
      <c r="F81" s="40" t="s">
        <v>50</v>
      </c>
      <c r="G81" s="76">
        <f>'Приложение № 5'!H80</f>
        <v>0</v>
      </c>
      <c r="H81" s="76">
        <f>'Приложение № 5'!I80</f>
        <v>0</v>
      </c>
      <c r="I81" s="76">
        <f>'Приложение № 5'!J80</f>
        <v>0</v>
      </c>
    </row>
    <row r="82" spans="1:9" ht="21" customHeight="1">
      <c r="A82" s="32" t="s">
        <v>88</v>
      </c>
      <c r="B82" s="33" t="s">
        <v>18</v>
      </c>
      <c r="C82" s="33" t="s">
        <v>89</v>
      </c>
      <c r="D82" s="49"/>
      <c r="E82" s="33"/>
      <c r="F82" s="33"/>
      <c r="G82" s="30">
        <f>'Приложение № 5'!H81</f>
        <v>136.8</v>
      </c>
      <c r="H82" s="30">
        <f>'Приложение № 5'!I81</f>
        <v>0</v>
      </c>
      <c r="I82" s="30">
        <f>'Приложение № 5'!J81</f>
        <v>136.8</v>
      </c>
    </row>
    <row r="83" spans="1:9" s="84" customFormat="1" ht="58.5" customHeight="1">
      <c r="A83" s="85" t="s">
        <v>133</v>
      </c>
      <c r="B83" s="81" t="s">
        <v>18</v>
      </c>
      <c r="C83" s="81" t="s">
        <v>89</v>
      </c>
      <c r="D83" s="82" t="str">
        <f>D86</f>
        <v>БП00099950</v>
      </c>
      <c r="E83" s="81"/>
      <c r="F83" s="81"/>
      <c r="G83" s="76">
        <f>'Приложение № 5'!H82</f>
        <v>96.8</v>
      </c>
      <c r="H83" s="76">
        <f>'Приложение № 5'!I82</f>
        <v>0</v>
      </c>
      <c r="I83" s="76">
        <f>'Приложение № 5'!J82</f>
        <v>96.8</v>
      </c>
    </row>
    <row r="84" spans="1:9" s="78" customFormat="1" ht="32.25" customHeight="1">
      <c r="A84" s="43" t="s">
        <v>53</v>
      </c>
      <c r="B84" s="40" t="s">
        <v>18</v>
      </c>
      <c r="C84" s="40" t="s">
        <v>89</v>
      </c>
      <c r="D84" s="50" t="str">
        <f>D86</f>
        <v>БП00099950</v>
      </c>
      <c r="E84" s="40" t="s">
        <v>51</v>
      </c>
      <c r="F84" s="40"/>
      <c r="G84" s="76">
        <f>'Приложение № 5'!H83</f>
        <v>96.8</v>
      </c>
      <c r="H84" s="76">
        <f>'Приложение № 5'!I83</f>
        <v>0</v>
      </c>
      <c r="I84" s="76">
        <f>'Приложение № 5'!J83</f>
        <v>96.8</v>
      </c>
    </row>
    <row r="85" spans="1:9" s="78" customFormat="1" ht="30" customHeight="1">
      <c r="A85" s="43" t="s">
        <v>54</v>
      </c>
      <c r="B85" s="40" t="s">
        <v>18</v>
      </c>
      <c r="C85" s="40" t="s">
        <v>89</v>
      </c>
      <c r="D85" s="50" t="str">
        <f>D86</f>
        <v>БП00099950</v>
      </c>
      <c r="E85" s="40" t="s">
        <v>52</v>
      </c>
      <c r="F85" s="40"/>
      <c r="G85" s="76">
        <f>'Приложение № 5'!H84</f>
        <v>96.8</v>
      </c>
      <c r="H85" s="76">
        <f>'Приложение № 5'!I84</f>
        <v>0</v>
      </c>
      <c r="I85" s="76">
        <f>'Приложение № 5'!J84</f>
        <v>96.8</v>
      </c>
    </row>
    <row r="86" spans="1:9" s="78" customFormat="1" ht="15.75" customHeight="1">
      <c r="A86" s="45" t="s">
        <v>130</v>
      </c>
      <c r="B86" s="40" t="s">
        <v>18</v>
      </c>
      <c r="C86" s="40" t="s">
        <v>89</v>
      </c>
      <c r="D86" s="50" t="str">
        <f>ЦСТ!C27</f>
        <v>БП00099950</v>
      </c>
      <c r="E86" s="40" t="s">
        <v>45</v>
      </c>
      <c r="F86" s="40" t="s">
        <v>131</v>
      </c>
      <c r="G86" s="76">
        <f>'Приложение № 5'!H85</f>
        <v>96.8</v>
      </c>
      <c r="H86" s="76">
        <f>'Приложение № 5'!I85</f>
        <v>0</v>
      </c>
      <c r="I86" s="76">
        <f>'Приложение № 5'!J85</f>
        <v>96.8</v>
      </c>
    </row>
    <row r="87" spans="1:9" s="84" customFormat="1" ht="22.5" customHeight="1">
      <c r="A87" s="85" t="s">
        <v>105</v>
      </c>
      <c r="B87" s="81" t="s">
        <v>18</v>
      </c>
      <c r="C87" s="81" t="s">
        <v>89</v>
      </c>
      <c r="D87" s="82" t="str">
        <f>D90</f>
        <v>БП00081891</v>
      </c>
      <c r="E87" s="81"/>
      <c r="F87" s="81"/>
      <c r="G87" s="76">
        <f>'Приложение № 5'!H86</f>
        <v>40</v>
      </c>
      <c r="H87" s="76">
        <f>'Приложение № 5'!I86</f>
        <v>0</v>
      </c>
      <c r="I87" s="76">
        <f>'Приложение № 5'!J86</f>
        <v>40</v>
      </c>
    </row>
    <row r="88" spans="1:9" s="78" customFormat="1" ht="32.25" customHeight="1">
      <c r="A88" s="43" t="s">
        <v>53</v>
      </c>
      <c r="B88" s="40" t="s">
        <v>18</v>
      </c>
      <c r="C88" s="40" t="s">
        <v>89</v>
      </c>
      <c r="D88" s="50" t="str">
        <f>D90</f>
        <v>БП00081891</v>
      </c>
      <c r="E88" s="40" t="s">
        <v>51</v>
      </c>
      <c r="F88" s="40"/>
      <c r="G88" s="76">
        <f>'Приложение № 5'!H87</f>
        <v>40</v>
      </c>
      <c r="H88" s="76">
        <f>'Приложение № 5'!I87</f>
        <v>0</v>
      </c>
      <c r="I88" s="76">
        <f>'Приложение № 5'!J87</f>
        <v>40</v>
      </c>
    </row>
    <row r="89" spans="1:9" s="78" customFormat="1" ht="30" customHeight="1">
      <c r="A89" s="43" t="s">
        <v>54</v>
      </c>
      <c r="B89" s="40" t="s">
        <v>18</v>
      </c>
      <c r="C89" s="40" t="s">
        <v>89</v>
      </c>
      <c r="D89" s="50" t="str">
        <f>D90</f>
        <v>БП00081891</v>
      </c>
      <c r="E89" s="40" t="s">
        <v>52</v>
      </c>
      <c r="F89" s="40"/>
      <c r="G89" s="76">
        <f>'Приложение № 5'!H88</f>
        <v>40</v>
      </c>
      <c r="H89" s="76">
        <f>'Приложение № 5'!I88</f>
        <v>0</v>
      </c>
      <c r="I89" s="76">
        <f>'Приложение № 5'!J88</f>
        <v>40</v>
      </c>
    </row>
    <row r="90" spans="1:9" s="78" customFormat="1" ht="15.75" customHeight="1">
      <c r="A90" s="45" t="s">
        <v>66</v>
      </c>
      <c r="B90" s="40" t="s">
        <v>18</v>
      </c>
      <c r="C90" s="40" t="s">
        <v>89</v>
      </c>
      <c r="D90" s="50" t="str">
        <f>ЦСТ!C13</f>
        <v>БП00081891</v>
      </c>
      <c r="E90" s="40" t="s">
        <v>45</v>
      </c>
      <c r="F90" s="40" t="s">
        <v>50</v>
      </c>
      <c r="G90" s="76">
        <f>'Приложение № 5'!H89</f>
        <v>40</v>
      </c>
      <c r="H90" s="76">
        <f>'Приложение № 5'!I89</f>
        <v>0</v>
      </c>
      <c r="I90" s="76">
        <f>'Приложение № 5'!J89</f>
        <v>40</v>
      </c>
    </row>
    <row r="91" spans="1:9" ht="16.5" customHeight="1">
      <c r="A91" s="67" t="s">
        <v>70</v>
      </c>
      <c r="B91" s="33" t="s">
        <v>18</v>
      </c>
      <c r="C91" s="33" t="s">
        <v>71</v>
      </c>
      <c r="D91" s="49"/>
      <c r="E91" s="33"/>
      <c r="F91" s="33"/>
      <c r="G91" s="30">
        <f>'Приложение № 5'!H90</f>
        <v>6.9</v>
      </c>
      <c r="H91" s="30">
        <f>'Приложение № 5'!I90</f>
        <v>0</v>
      </c>
      <c r="I91" s="30">
        <f>'Приложение № 5'!J90</f>
        <v>6.9</v>
      </c>
    </row>
    <row r="92" spans="1:9" s="84" customFormat="1" ht="35.25" customHeight="1">
      <c r="A92" s="85" t="s">
        <v>107</v>
      </c>
      <c r="B92" s="81" t="s">
        <v>18</v>
      </c>
      <c r="C92" s="81" t="s">
        <v>71</v>
      </c>
      <c r="D92" s="82" t="str">
        <f>D95</f>
        <v>БП00099030</v>
      </c>
      <c r="E92" s="81"/>
      <c r="F92" s="81"/>
      <c r="G92" s="76">
        <f>'Приложение № 5'!H91</f>
        <v>1.9</v>
      </c>
      <c r="H92" s="76">
        <f>'Приложение № 5'!I91</f>
        <v>0</v>
      </c>
      <c r="I92" s="76">
        <f>'Приложение № 5'!J91</f>
        <v>1.9</v>
      </c>
    </row>
    <row r="93" spans="1:9" s="78" customFormat="1" ht="32.25" customHeight="1">
      <c r="A93" s="43" t="s">
        <v>53</v>
      </c>
      <c r="B93" s="40" t="s">
        <v>18</v>
      </c>
      <c r="C93" s="40" t="s">
        <v>71</v>
      </c>
      <c r="D93" s="50" t="str">
        <f>D95</f>
        <v>БП00099030</v>
      </c>
      <c r="E93" s="40" t="s">
        <v>51</v>
      </c>
      <c r="F93" s="40"/>
      <c r="G93" s="76">
        <f>'Приложение № 5'!H92</f>
        <v>1.9</v>
      </c>
      <c r="H93" s="76">
        <f>'Приложение № 5'!I92</f>
        <v>0</v>
      </c>
      <c r="I93" s="76">
        <f>'Приложение № 5'!J92</f>
        <v>1.9</v>
      </c>
    </row>
    <row r="94" spans="1:9" s="78" customFormat="1" ht="32.25" customHeight="1">
      <c r="A94" s="43" t="s">
        <v>54</v>
      </c>
      <c r="B94" s="40" t="s">
        <v>18</v>
      </c>
      <c r="C94" s="40" t="s">
        <v>71</v>
      </c>
      <c r="D94" s="50" t="str">
        <f>D95</f>
        <v>БП00099030</v>
      </c>
      <c r="E94" s="40" t="s">
        <v>52</v>
      </c>
      <c r="F94" s="40"/>
      <c r="G94" s="76">
        <f>'Приложение № 5'!H93</f>
        <v>1.9</v>
      </c>
      <c r="H94" s="76">
        <f>'Приложение № 5'!I93</f>
        <v>0</v>
      </c>
      <c r="I94" s="76">
        <f>'Приложение № 5'!J93</f>
        <v>1.9</v>
      </c>
    </row>
    <row r="95" spans="1:9" s="78" customFormat="1" ht="16.5" customHeight="1">
      <c r="A95" s="45" t="s">
        <v>130</v>
      </c>
      <c r="B95" s="40" t="s">
        <v>18</v>
      </c>
      <c r="C95" s="40" t="s">
        <v>71</v>
      </c>
      <c r="D95" s="50" t="str">
        <f>ЦСТ!C28</f>
        <v>БП00099030</v>
      </c>
      <c r="E95" s="40" t="s">
        <v>45</v>
      </c>
      <c r="F95" s="40" t="s">
        <v>131</v>
      </c>
      <c r="G95" s="76">
        <f>'Приложение № 5'!H94</f>
        <v>1.9</v>
      </c>
      <c r="H95" s="76">
        <f>'Приложение № 5'!I94</f>
        <v>0</v>
      </c>
      <c r="I95" s="76">
        <f>'Приложение № 5'!J94</f>
        <v>1.9</v>
      </c>
    </row>
    <row r="96" spans="1:9" s="84" customFormat="1" ht="34.5" customHeight="1">
      <c r="A96" s="85" t="s">
        <v>108</v>
      </c>
      <c r="B96" s="81" t="s">
        <v>18</v>
      </c>
      <c r="C96" s="81" t="s">
        <v>71</v>
      </c>
      <c r="D96" s="82" t="str">
        <f>D99</f>
        <v>БП00099040</v>
      </c>
      <c r="E96" s="81"/>
      <c r="F96" s="81"/>
      <c r="G96" s="76">
        <f>'Приложение № 5'!H95</f>
        <v>4</v>
      </c>
      <c r="H96" s="76">
        <f>'Приложение № 5'!I95</f>
        <v>0</v>
      </c>
      <c r="I96" s="76">
        <f>'Приложение № 5'!J95</f>
        <v>4</v>
      </c>
    </row>
    <row r="97" spans="1:9" s="78" customFormat="1" ht="33" customHeight="1">
      <c r="A97" s="43" t="s">
        <v>53</v>
      </c>
      <c r="B97" s="40" t="s">
        <v>18</v>
      </c>
      <c r="C97" s="40" t="s">
        <v>71</v>
      </c>
      <c r="D97" s="50" t="str">
        <f>D99</f>
        <v>БП00099040</v>
      </c>
      <c r="E97" s="40" t="s">
        <v>51</v>
      </c>
      <c r="F97" s="40"/>
      <c r="G97" s="76">
        <f>'Приложение № 5'!H96</f>
        <v>4</v>
      </c>
      <c r="H97" s="76">
        <f>'Приложение № 5'!I96</f>
        <v>0</v>
      </c>
      <c r="I97" s="76">
        <f>'Приложение № 5'!J96</f>
        <v>4</v>
      </c>
    </row>
    <row r="98" spans="1:9" s="78" customFormat="1" ht="31.5" customHeight="1">
      <c r="A98" s="43" t="s">
        <v>54</v>
      </c>
      <c r="B98" s="40" t="s">
        <v>18</v>
      </c>
      <c r="C98" s="40" t="s">
        <v>71</v>
      </c>
      <c r="D98" s="50" t="str">
        <f>D99</f>
        <v>БП00099040</v>
      </c>
      <c r="E98" s="40" t="s">
        <v>52</v>
      </c>
      <c r="F98" s="40"/>
      <c r="G98" s="76">
        <f>'Приложение № 5'!H97</f>
        <v>4</v>
      </c>
      <c r="H98" s="76">
        <f>'Приложение № 5'!I97</f>
        <v>0</v>
      </c>
      <c r="I98" s="76">
        <f>'Приложение № 5'!J97</f>
        <v>4</v>
      </c>
    </row>
    <row r="99" spans="1:9" s="78" customFormat="1" ht="16.5" customHeight="1">
      <c r="A99" s="45" t="s">
        <v>130</v>
      </c>
      <c r="B99" s="40" t="s">
        <v>18</v>
      </c>
      <c r="C99" s="40" t="s">
        <v>71</v>
      </c>
      <c r="D99" s="50" t="str">
        <f>ЦСТ!C29</f>
        <v>БП00099040</v>
      </c>
      <c r="E99" s="40" t="s">
        <v>167</v>
      </c>
      <c r="F99" s="40" t="s">
        <v>131</v>
      </c>
      <c r="G99" s="76">
        <f>'Приложение № 5'!H98</f>
        <v>4</v>
      </c>
      <c r="H99" s="76">
        <f>'Приложение № 5'!I98</f>
        <v>0</v>
      </c>
      <c r="I99" s="76">
        <f>'Приложение № 5'!J98</f>
        <v>4</v>
      </c>
    </row>
    <row r="100" spans="1:9" s="84" customFormat="1" ht="67.5" customHeight="1">
      <c r="A100" s="85" t="s">
        <v>109</v>
      </c>
      <c r="B100" s="81" t="s">
        <v>18</v>
      </c>
      <c r="C100" s="81" t="s">
        <v>71</v>
      </c>
      <c r="D100" s="82" t="str">
        <f>D103</f>
        <v>БП00099050</v>
      </c>
      <c r="E100" s="81"/>
      <c r="F100" s="81"/>
      <c r="G100" s="76">
        <f>'Приложение № 5'!H99</f>
        <v>1</v>
      </c>
      <c r="H100" s="76">
        <f>'Приложение № 5'!I99</f>
        <v>0</v>
      </c>
      <c r="I100" s="76">
        <f>'Приложение № 5'!J99</f>
        <v>1</v>
      </c>
    </row>
    <row r="101" spans="1:9" s="78" customFormat="1" ht="33" customHeight="1">
      <c r="A101" s="43" t="s">
        <v>53</v>
      </c>
      <c r="B101" s="40" t="s">
        <v>18</v>
      </c>
      <c r="C101" s="40" t="s">
        <v>71</v>
      </c>
      <c r="D101" s="50" t="str">
        <f>D103</f>
        <v>БП00099050</v>
      </c>
      <c r="E101" s="40" t="s">
        <v>51</v>
      </c>
      <c r="F101" s="40"/>
      <c r="G101" s="76">
        <f>'Приложение № 5'!H100</f>
        <v>1</v>
      </c>
      <c r="H101" s="76">
        <f>'Приложение № 5'!I100</f>
        <v>0</v>
      </c>
      <c r="I101" s="76">
        <f>'Приложение № 5'!J100</f>
        <v>1</v>
      </c>
    </row>
    <row r="102" spans="1:9" s="78" customFormat="1" ht="33.75" customHeight="1">
      <c r="A102" s="43" t="s">
        <v>54</v>
      </c>
      <c r="B102" s="40" t="s">
        <v>18</v>
      </c>
      <c r="C102" s="40" t="s">
        <v>71</v>
      </c>
      <c r="D102" s="50" t="str">
        <f>D103</f>
        <v>БП00099050</v>
      </c>
      <c r="E102" s="40" t="s">
        <v>52</v>
      </c>
      <c r="F102" s="40"/>
      <c r="G102" s="76">
        <f>'Приложение № 5'!H101</f>
        <v>1</v>
      </c>
      <c r="H102" s="76">
        <f>'Приложение № 5'!I101</f>
        <v>0</v>
      </c>
      <c r="I102" s="76">
        <f>'Приложение № 5'!J101</f>
        <v>1</v>
      </c>
    </row>
    <row r="103" spans="1:9" s="78" customFormat="1" ht="16.5" customHeight="1">
      <c r="A103" s="45" t="s">
        <v>130</v>
      </c>
      <c r="B103" s="40" t="s">
        <v>18</v>
      </c>
      <c r="C103" s="40" t="s">
        <v>71</v>
      </c>
      <c r="D103" s="50" t="str">
        <f>ЦСТ!C30</f>
        <v>БП00099050</v>
      </c>
      <c r="E103" s="40" t="s">
        <v>45</v>
      </c>
      <c r="F103" s="40" t="s">
        <v>131</v>
      </c>
      <c r="G103" s="76">
        <f>'Приложение № 5'!H102</f>
        <v>1</v>
      </c>
      <c r="H103" s="76">
        <f>'Приложение № 5'!I102</f>
        <v>0</v>
      </c>
      <c r="I103" s="76">
        <f>'Приложение № 5'!J102</f>
        <v>1</v>
      </c>
    </row>
    <row r="104" spans="1:9" ht="16.5" customHeight="1">
      <c r="A104" s="32" t="s">
        <v>33</v>
      </c>
      <c r="B104" s="33" t="s">
        <v>19</v>
      </c>
      <c r="C104" s="33"/>
      <c r="D104" s="49"/>
      <c r="E104" s="33"/>
      <c r="F104" s="33"/>
      <c r="G104" s="30">
        <f>'Приложение № 5'!H103</f>
        <v>541</v>
      </c>
      <c r="H104" s="30">
        <f>'Приложение № 5'!I103</f>
        <v>128.60000000000002</v>
      </c>
      <c r="I104" s="30">
        <f>'Приложение № 5'!J103</f>
        <v>669.6</v>
      </c>
    </row>
    <row r="105" spans="1:9" ht="25.5">
      <c r="A105" s="32" t="s">
        <v>8</v>
      </c>
      <c r="B105" s="33" t="s">
        <v>19</v>
      </c>
      <c r="C105" s="33" t="s">
        <v>24</v>
      </c>
      <c r="D105" s="49" t="str">
        <f>D109</f>
        <v>БП00084010</v>
      </c>
      <c r="E105" s="33"/>
      <c r="F105" s="33"/>
      <c r="G105" s="30">
        <f>'Приложение № 5'!H104</f>
        <v>538</v>
      </c>
      <c r="H105" s="30">
        <f>'Приложение № 5'!I104</f>
        <v>0</v>
      </c>
      <c r="I105" s="30">
        <f>'Приложение № 5'!J104</f>
        <v>538</v>
      </c>
    </row>
    <row r="106" spans="1:9" s="84" customFormat="1" ht="35.25" customHeight="1">
      <c r="A106" s="95" t="s">
        <v>134</v>
      </c>
      <c r="B106" s="81" t="s">
        <v>19</v>
      </c>
      <c r="C106" s="81" t="s">
        <v>24</v>
      </c>
      <c r="D106" s="82" t="str">
        <f>D109</f>
        <v>БП00084010</v>
      </c>
      <c r="E106" s="96"/>
      <c r="F106" s="81"/>
      <c r="G106" s="76">
        <f>'Приложение № 5'!H105</f>
        <v>538</v>
      </c>
      <c r="H106" s="76">
        <f>'Приложение № 5'!I105</f>
        <v>0</v>
      </c>
      <c r="I106" s="76">
        <f>'Приложение № 5'!J105</f>
        <v>538</v>
      </c>
    </row>
    <row r="107" spans="1:9" s="78" customFormat="1" ht="57" customHeight="1">
      <c r="A107" s="43" t="s">
        <v>47</v>
      </c>
      <c r="B107" s="66" t="s">
        <v>19</v>
      </c>
      <c r="C107" s="40" t="s">
        <v>24</v>
      </c>
      <c r="D107" s="50" t="str">
        <f>D109</f>
        <v>БП00084010</v>
      </c>
      <c r="E107" s="40" t="s">
        <v>34</v>
      </c>
      <c r="F107" s="40"/>
      <c r="G107" s="76">
        <f>'Приложение № 5'!H106</f>
        <v>402</v>
      </c>
      <c r="H107" s="76">
        <f>'Приложение № 5'!I106</f>
        <v>0</v>
      </c>
      <c r="I107" s="76">
        <f>'Приложение № 5'!J106</f>
        <v>402</v>
      </c>
    </row>
    <row r="108" spans="1:9" s="78" customFormat="1" ht="20.25" customHeight="1">
      <c r="A108" s="43" t="s">
        <v>67</v>
      </c>
      <c r="B108" s="66" t="s">
        <v>19</v>
      </c>
      <c r="C108" s="40" t="s">
        <v>24</v>
      </c>
      <c r="D108" s="50" t="str">
        <f>D109</f>
        <v>БП00084010</v>
      </c>
      <c r="E108" s="40" t="s">
        <v>68</v>
      </c>
      <c r="F108" s="40"/>
      <c r="G108" s="76">
        <f>'Приложение № 5'!H107</f>
        <v>402</v>
      </c>
      <c r="H108" s="76">
        <f>'Приложение № 5'!I107</f>
        <v>0</v>
      </c>
      <c r="I108" s="76">
        <f>'Приложение № 5'!J107</f>
        <v>402</v>
      </c>
    </row>
    <row r="109" spans="1:9" s="78" customFormat="1" ht="21" customHeight="1">
      <c r="A109" s="45" t="s">
        <v>66</v>
      </c>
      <c r="B109" s="66" t="s">
        <v>19</v>
      </c>
      <c r="C109" s="40" t="s">
        <v>24</v>
      </c>
      <c r="D109" s="50" t="str">
        <f>ЦСТ!C17</f>
        <v>БП00084010</v>
      </c>
      <c r="E109" s="40" t="s">
        <v>69</v>
      </c>
      <c r="F109" s="40" t="s">
        <v>50</v>
      </c>
      <c r="G109" s="76">
        <f>'Приложение № 5'!H108</f>
        <v>402</v>
      </c>
      <c r="H109" s="76">
        <f>'Приложение № 5'!I108</f>
        <v>0</v>
      </c>
      <c r="I109" s="76">
        <f>'Приложение № 5'!J108</f>
        <v>402</v>
      </c>
    </row>
    <row r="110" spans="1:9" s="78" customFormat="1" ht="30">
      <c r="A110" s="43" t="s">
        <v>135</v>
      </c>
      <c r="B110" s="40" t="s">
        <v>19</v>
      </c>
      <c r="C110" s="40" t="s">
        <v>24</v>
      </c>
      <c r="D110" s="50" t="str">
        <f>D112</f>
        <v>БП00084010</v>
      </c>
      <c r="E110" s="40" t="s">
        <v>51</v>
      </c>
      <c r="F110" s="40"/>
      <c r="G110" s="76">
        <f>'Приложение № 5'!H109</f>
        <v>136</v>
      </c>
      <c r="H110" s="76">
        <f>'Приложение № 5'!I109</f>
        <v>0</v>
      </c>
      <c r="I110" s="76">
        <f>'Приложение № 5'!J109</f>
        <v>136</v>
      </c>
    </row>
    <row r="111" spans="1:9" s="78" customFormat="1" ht="33" customHeight="1">
      <c r="A111" s="43" t="s">
        <v>54</v>
      </c>
      <c r="B111" s="40" t="s">
        <v>19</v>
      </c>
      <c r="C111" s="40" t="s">
        <v>24</v>
      </c>
      <c r="D111" s="50" t="str">
        <f>D112</f>
        <v>БП00084010</v>
      </c>
      <c r="E111" s="40" t="s">
        <v>52</v>
      </c>
      <c r="F111" s="40"/>
      <c r="G111" s="76">
        <f>'Приложение № 5'!H110</f>
        <v>136</v>
      </c>
      <c r="H111" s="76">
        <f>'Приложение № 5'!I110</f>
        <v>0</v>
      </c>
      <c r="I111" s="76">
        <f>'Приложение № 5'!J110</f>
        <v>136</v>
      </c>
    </row>
    <row r="112" spans="1:9" s="78" customFormat="1" ht="19.5" customHeight="1">
      <c r="A112" s="45" t="s">
        <v>66</v>
      </c>
      <c r="B112" s="40" t="s">
        <v>19</v>
      </c>
      <c r="C112" s="40" t="s">
        <v>24</v>
      </c>
      <c r="D112" s="50" t="str">
        <f>ЦСТ!C17</f>
        <v>БП00084010</v>
      </c>
      <c r="E112" s="40" t="s">
        <v>45</v>
      </c>
      <c r="F112" s="40" t="s">
        <v>50</v>
      </c>
      <c r="G112" s="76">
        <f>'Приложение № 5'!H111</f>
        <v>136</v>
      </c>
      <c r="H112" s="76">
        <f>'Приложение № 5'!I111</f>
        <v>0</v>
      </c>
      <c r="I112" s="76">
        <f>'Приложение № 5'!J111</f>
        <v>136</v>
      </c>
    </row>
    <row r="113" spans="1:9" s="78" customFormat="1" ht="15.75" customHeight="1">
      <c r="A113" s="43" t="s">
        <v>56</v>
      </c>
      <c r="B113" s="40" t="s">
        <v>19</v>
      </c>
      <c r="C113" s="40" t="s">
        <v>24</v>
      </c>
      <c r="D113" s="50" t="s">
        <v>153</v>
      </c>
      <c r="E113" s="40" t="s">
        <v>57</v>
      </c>
      <c r="F113" s="40"/>
      <c r="G113" s="76">
        <f>'Приложение № 5'!H112</f>
        <v>0</v>
      </c>
      <c r="H113" s="76">
        <f>'Приложение № 5'!I112</f>
        <v>0</v>
      </c>
      <c r="I113" s="76">
        <f>'Приложение № 5'!J112</f>
        <v>0</v>
      </c>
    </row>
    <row r="114" spans="1:9" s="78" customFormat="1" ht="32.25" customHeight="1">
      <c r="A114" s="43" t="s">
        <v>65</v>
      </c>
      <c r="B114" s="40" t="s">
        <v>19</v>
      </c>
      <c r="C114" s="40" t="s">
        <v>24</v>
      </c>
      <c r="D114" s="50" t="s">
        <v>153</v>
      </c>
      <c r="E114" s="40" t="s">
        <v>58</v>
      </c>
      <c r="F114" s="40"/>
      <c r="G114" s="76">
        <f>'Приложение № 5'!H113</f>
        <v>0</v>
      </c>
      <c r="H114" s="76">
        <f>'Приложение № 5'!I113</f>
        <v>0</v>
      </c>
      <c r="I114" s="76">
        <f>'Приложение № 5'!J113</f>
        <v>0</v>
      </c>
    </row>
    <row r="115" spans="1:9" s="78" customFormat="1" ht="15.75" customHeight="1">
      <c r="A115" s="45" t="s">
        <v>66</v>
      </c>
      <c r="B115" s="40" t="s">
        <v>19</v>
      </c>
      <c r="C115" s="40" t="s">
        <v>24</v>
      </c>
      <c r="D115" s="50" t="str">
        <f>ЦСТ!C17</f>
        <v>БП00084010</v>
      </c>
      <c r="E115" s="40" t="s">
        <v>58</v>
      </c>
      <c r="F115" s="40" t="s">
        <v>50</v>
      </c>
      <c r="G115" s="76">
        <f>'Приложение № 5'!H114</f>
        <v>0</v>
      </c>
      <c r="H115" s="76">
        <f>'Приложение № 5'!I114</f>
        <v>0</v>
      </c>
      <c r="I115" s="76">
        <f>'Приложение № 5'!J114</f>
        <v>0</v>
      </c>
    </row>
    <row r="116" spans="1:9" s="84" customFormat="1" ht="30" customHeight="1">
      <c r="A116" s="79" t="s">
        <v>110</v>
      </c>
      <c r="B116" s="81" t="s">
        <v>19</v>
      </c>
      <c r="C116" s="81" t="s">
        <v>24</v>
      </c>
      <c r="D116" s="82" t="str">
        <f>D119</f>
        <v>БП00089080</v>
      </c>
      <c r="E116" s="81"/>
      <c r="F116" s="81"/>
      <c r="G116" s="76">
        <f>'Приложение № 5'!H111</f>
        <v>136</v>
      </c>
      <c r="H116" s="76">
        <f>'Приложение № 5'!I111</f>
        <v>0</v>
      </c>
      <c r="I116" s="76">
        <f>'Приложение № 5'!J111</f>
        <v>136</v>
      </c>
    </row>
    <row r="117" spans="1:9" s="78" customFormat="1" ht="30">
      <c r="A117" s="43" t="s">
        <v>53</v>
      </c>
      <c r="B117" s="40" t="s">
        <v>19</v>
      </c>
      <c r="C117" s="40" t="s">
        <v>24</v>
      </c>
      <c r="D117" s="50" t="str">
        <f>D119</f>
        <v>БП00089080</v>
      </c>
      <c r="E117" s="40" t="s">
        <v>51</v>
      </c>
      <c r="F117" s="40"/>
      <c r="G117" s="76">
        <f>'Приложение № 5'!H112</f>
        <v>0</v>
      </c>
      <c r="H117" s="76">
        <f>'Приложение № 5'!I112</f>
        <v>0</v>
      </c>
      <c r="I117" s="76">
        <f>'Приложение № 5'!J112</f>
        <v>0</v>
      </c>
    </row>
    <row r="118" spans="1:9" s="78" customFormat="1" ht="33" customHeight="1">
      <c r="A118" s="43" t="s">
        <v>54</v>
      </c>
      <c r="B118" s="40" t="s">
        <v>19</v>
      </c>
      <c r="C118" s="40" t="s">
        <v>24</v>
      </c>
      <c r="D118" s="50" t="str">
        <f>D119</f>
        <v>БП00089080</v>
      </c>
      <c r="E118" s="40" t="s">
        <v>52</v>
      </c>
      <c r="F118" s="40"/>
      <c r="G118" s="76">
        <f>'Приложение № 5'!H115</f>
        <v>4</v>
      </c>
      <c r="H118" s="76">
        <f>'Приложение № 5'!I115</f>
        <v>0</v>
      </c>
      <c r="I118" s="76">
        <f>'Приложение № 5'!J115</f>
        <v>3</v>
      </c>
    </row>
    <row r="119" spans="1:9" s="78" customFormat="1" ht="19.5" customHeight="1">
      <c r="A119" s="45" t="s">
        <v>130</v>
      </c>
      <c r="B119" s="40" t="s">
        <v>19</v>
      </c>
      <c r="C119" s="40" t="s">
        <v>24</v>
      </c>
      <c r="D119" s="50" t="str">
        <f>ЦСТ!C31</f>
        <v>БП00089080</v>
      </c>
      <c r="E119" s="40" t="s">
        <v>45</v>
      </c>
      <c r="F119" s="40" t="s">
        <v>131</v>
      </c>
      <c r="G119" s="76">
        <f>'Приложение № 5'!H116</f>
        <v>4</v>
      </c>
      <c r="H119" s="76">
        <f>'Приложение № 5'!I116</f>
        <v>0</v>
      </c>
      <c r="I119" s="76">
        <f>'Приложение № 5'!J116</f>
        <v>3</v>
      </c>
    </row>
    <row r="120" spans="1:9" s="84" customFormat="1" ht="30" customHeight="1">
      <c r="A120" s="79" t="s">
        <v>110</v>
      </c>
      <c r="B120" s="81" t="s">
        <v>19</v>
      </c>
      <c r="C120" s="81" t="s">
        <v>24</v>
      </c>
      <c r="D120" s="82" t="str">
        <f>D125</f>
        <v>БП00089080</v>
      </c>
      <c r="E120" s="81"/>
      <c r="F120" s="81"/>
      <c r="G120" s="76">
        <f>'Приложение № 5'!H115</f>
        <v>4</v>
      </c>
      <c r="H120" s="76">
        <f>'Приложение № 5'!I115</f>
        <v>0</v>
      </c>
      <c r="I120" s="76">
        <f>'Приложение № 5'!J115</f>
        <v>3</v>
      </c>
    </row>
    <row r="121" spans="1:9" s="78" customFormat="1" ht="30">
      <c r="A121" s="43" t="s">
        <v>53</v>
      </c>
      <c r="B121" s="40" t="s">
        <v>19</v>
      </c>
      <c r="C121" s="40" t="s">
        <v>24</v>
      </c>
      <c r="D121" s="50" t="str">
        <f>D125</f>
        <v>БП00089080</v>
      </c>
      <c r="E121" s="40" t="s">
        <v>51</v>
      </c>
      <c r="F121" s="40"/>
      <c r="G121" s="76">
        <f>'Приложение № 5'!H116</f>
        <v>4</v>
      </c>
      <c r="H121" s="76">
        <f>'Приложение № 5'!I116</f>
        <v>0</v>
      </c>
      <c r="I121" s="76">
        <f>'Приложение № 5'!J116</f>
        <v>3</v>
      </c>
    </row>
    <row r="122" spans="1:9" s="78" customFormat="1" ht="33" customHeight="1">
      <c r="A122" s="43" t="s">
        <v>54</v>
      </c>
      <c r="B122" s="40" t="s">
        <v>19</v>
      </c>
      <c r="C122" s="40" t="s">
        <v>24</v>
      </c>
      <c r="D122" s="50" t="str">
        <f>D123</f>
        <v>БП00099040</v>
      </c>
      <c r="E122" s="40" t="s">
        <v>52</v>
      </c>
      <c r="F122" s="40"/>
      <c r="G122" s="76">
        <f>'Приложение № 5'!H117</f>
        <v>1</v>
      </c>
      <c r="H122" s="76">
        <f>'Приложение № 5'!I117</f>
        <v>0</v>
      </c>
      <c r="I122" s="76">
        <f>'Приложение № 5'!J117</f>
        <v>1</v>
      </c>
    </row>
    <row r="123" spans="1:9" s="78" customFormat="1" ht="19.5" customHeight="1">
      <c r="A123" s="45" t="s">
        <v>130</v>
      </c>
      <c r="B123" s="40" t="s">
        <v>19</v>
      </c>
      <c r="C123" s="40" t="s">
        <v>24</v>
      </c>
      <c r="D123" s="50" t="str">
        <f>ЦСТ!C29</f>
        <v>БП00099040</v>
      </c>
      <c r="E123" s="40" t="s">
        <v>45</v>
      </c>
      <c r="F123" s="40" t="s">
        <v>131</v>
      </c>
      <c r="G123" s="76">
        <f>'Приложение № 5'!H118</f>
        <v>1</v>
      </c>
      <c r="H123" s="76">
        <f>'Приложение № 5'!I118</f>
        <v>0</v>
      </c>
      <c r="I123" s="76">
        <f>'Приложение № 5'!J118</f>
        <v>1</v>
      </c>
    </row>
    <row r="124" spans="1:9" s="78" customFormat="1" ht="45" customHeight="1">
      <c r="A124" s="43" t="s">
        <v>168</v>
      </c>
      <c r="B124" s="40" t="s">
        <v>19</v>
      </c>
      <c r="C124" s="40" t="s">
        <v>24</v>
      </c>
      <c r="D124" s="50" t="str">
        <f>D125</f>
        <v>БП00089080</v>
      </c>
      <c r="E124" s="40" t="s">
        <v>52</v>
      </c>
      <c r="F124" s="40"/>
      <c r="G124" s="76">
        <f>'Приложение № 5'!H119</f>
        <v>3</v>
      </c>
      <c r="H124" s="76">
        <f>'Приложение № 5'!I119</f>
        <v>0</v>
      </c>
      <c r="I124" s="76">
        <f>'Приложение № 5'!J119</f>
        <v>3</v>
      </c>
    </row>
    <row r="125" spans="1:9" s="78" customFormat="1" ht="19.5" customHeight="1">
      <c r="A125" s="45" t="s">
        <v>130</v>
      </c>
      <c r="B125" s="40" t="s">
        <v>19</v>
      </c>
      <c r="C125" s="40" t="s">
        <v>24</v>
      </c>
      <c r="D125" s="50" t="str">
        <f>ЦСТ!C31</f>
        <v>БП00089080</v>
      </c>
      <c r="E125" s="40" t="s">
        <v>45</v>
      </c>
      <c r="F125" s="40" t="s">
        <v>131</v>
      </c>
      <c r="G125" s="76">
        <f>'Приложение № 5'!H120</f>
        <v>3</v>
      </c>
      <c r="H125" s="76">
        <f>'Приложение № 5'!I120</f>
        <v>0</v>
      </c>
      <c r="I125" s="76">
        <f>'Приложение № 5'!J120</f>
        <v>3</v>
      </c>
    </row>
    <row r="126" spans="1:9" s="84" customFormat="1" ht="45.75" customHeight="1">
      <c r="A126" s="79" t="s">
        <v>169</v>
      </c>
      <c r="B126" s="81" t="s">
        <v>19</v>
      </c>
      <c r="C126" s="81" t="s">
        <v>24</v>
      </c>
      <c r="D126" s="82">
        <f>D129</f>
        <v>0</v>
      </c>
      <c r="E126" s="81"/>
      <c r="F126" s="81"/>
      <c r="G126" s="76">
        <f>'Приложение № 5'!H121</f>
        <v>0</v>
      </c>
      <c r="H126" s="76">
        <f>'Приложение № 5'!I121</f>
        <v>82.4</v>
      </c>
      <c r="I126" s="76">
        <f>'Приложение № 5'!J121</f>
        <v>82.4</v>
      </c>
    </row>
    <row r="127" spans="1:9" s="78" customFormat="1" ht="30">
      <c r="A127" s="43" t="s">
        <v>53</v>
      </c>
      <c r="B127" s="40" t="s">
        <v>19</v>
      </c>
      <c r="C127" s="40" t="s">
        <v>24</v>
      </c>
      <c r="D127" s="50">
        <f>D129</f>
        <v>0</v>
      </c>
      <c r="E127" s="40" t="s">
        <v>51</v>
      </c>
      <c r="F127" s="40"/>
      <c r="G127" s="76">
        <f>'Приложение № 5'!H122</f>
        <v>0</v>
      </c>
      <c r="H127" s="76">
        <f>'Приложение № 5'!I122</f>
        <v>82.4</v>
      </c>
      <c r="I127" s="76">
        <f>'Приложение № 5'!J122</f>
        <v>82.4</v>
      </c>
    </row>
    <row r="128" spans="1:9" s="78" customFormat="1" ht="33" customHeight="1">
      <c r="A128" s="43" t="s">
        <v>54</v>
      </c>
      <c r="B128" s="40" t="s">
        <v>19</v>
      </c>
      <c r="C128" s="40" t="s">
        <v>24</v>
      </c>
      <c r="D128" s="50">
        <f>D129</f>
        <v>0</v>
      </c>
      <c r="E128" s="40" t="s">
        <v>52</v>
      </c>
      <c r="F128" s="40"/>
      <c r="G128" s="76">
        <f>'Приложение № 5'!H125</f>
        <v>0</v>
      </c>
      <c r="H128" s="76">
        <f>'Приложение № 5'!I123</f>
        <v>82.4</v>
      </c>
      <c r="I128" s="76">
        <f>'Приложение № 5'!J123</f>
        <v>82.4</v>
      </c>
    </row>
    <row r="129" spans="1:9" s="78" customFormat="1" ht="19.5" customHeight="1">
      <c r="A129" s="45" t="s">
        <v>130</v>
      </c>
      <c r="B129" s="40" t="s">
        <v>19</v>
      </c>
      <c r="C129" s="40" t="s">
        <v>24</v>
      </c>
      <c r="D129" s="50">
        <f>ЦСТ!C41</f>
        <v>0</v>
      </c>
      <c r="E129" s="40" t="s">
        <v>45</v>
      </c>
      <c r="F129" s="40" t="s">
        <v>131</v>
      </c>
      <c r="G129" s="76">
        <f>'Приложение № 5'!H126</f>
        <v>0</v>
      </c>
      <c r="H129" s="76">
        <f>'Приложение № 5'!I124</f>
        <v>82.4</v>
      </c>
      <c r="I129" s="76">
        <f>'Приложение № 5'!J124</f>
        <v>82.4</v>
      </c>
    </row>
    <row r="130" spans="1:9" s="84" customFormat="1" ht="45.75" customHeight="1">
      <c r="A130" s="79" t="s">
        <v>171</v>
      </c>
      <c r="B130" s="81" t="s">
        <v>19</v>
      </c>
      <c r="C130" s="81" t="s">
        <v>24</v>
      </c>
      <c r="D130" s="82">
        <f>D133</f>
        <v>0</v>
      </c>
      <c r="E130" s="81"/>
      <c r="F130" s="81"/>
      <c r="G130" s="76">
        <f>'Приложение № 5'!H125</f>
        <v>0</v>
      </c>
      <c r="H130" s="76">
        <f>'Приложение № 5'!I125</f>
        <v>46.2</v>
      </c>
      <c r="I130" s="76">
        <f>'Приложение № 5'!J125</f>
        <v>46.2</v>
      </c>
    </row>
    <row r="131" spans="1:9" s="78" customFormat="1" ht="30">
      <c r="A131" s="43" t="s">
        <v>53</v>
      </c>
      <c r="B131" s="40" t="s">
        <v>19</v>
      </c>
      <c r="C131" s="40" t="s">
        <v>24</v>
      </c>
      <c r="D131" s="50">
        <f>D133</f>
        <v>0</v>
      </c>
      <c r="E131" s="40" t="s">
        <v>51</v>
      </c>
      <c r="F131" s="40"/>
      <c r="G131" s="76">
        <f>'Приложение № 5'!H126</f>
        <v>0</v>
      </c>
      <c r="H131" s="76">
        <f>'Приложение № 5'!I126</f>
        <v>46.2</v>
      </c>
      <c r="I131" s="76">
        <f>'Приложение № 5'!J126</f>
        <v>46.2</v>
      </c>
    </row>
    <row r="132" spans="1:9" s="78" customFormat="1" ht="33" customHeight="1">
      <c r="A132" s="43" t="s">
        <v>54</v>
      </c>
      <c r="B132" s="40" t="s">
        <v>19</v>
      </c>
      <c r="C132" s="40" t="s">
        <v>24</v>
      </c>
      <c r="D132" s="50">
        <f>D133</f>
        <v>0</v>
      </c>
      <c r="E132" s="40" t="s">
        <v>52</v>
      </c>
      <c r="F132" s="40"/>
      <c r="G132" s="76">
        <f>'Приложение № 5'!H127</f>
        <v>0</v>
      </c>
      <c r="H132" s="76">
        <f>'Приложение № 5'!I127</f>
        <v>46.2</v>
      </c>
      <c r="I132" s="76">
        <f>'Приложение № 5'!J127</f>
        <v>46.2</v>
      </c>
    </row>
    <row r="133" spans="1:9" s="78" customFormat="1" ht="19.5" customHeight="1">
      <c r="A133" s="45" t="s">
        <v>130</v>
      </c>
      <c r="B133" s="40" t="s">
        <v>19</v>
      </c>
      <c r="C133" s="40" t="s">
        <v>24</v>
      </c>
      <c r="D133" s="50">
        <f>ЦСТ!C45</f>
        <v>0</v>
      </c>
      <c r="E133" s="40" t="s">
        <v>45</v>
      </c>
      <c r="F133" s="40" t="s">
        <v>131</v>
      </c>
      <c r="G133" s="76">
        <f>'Приложение № 5'!H128</f>
        <v>0</v>
      </c>
      <c r="H133" s="76">
        <f>'Приложение № 5'!I128</f>
        <v>46.2</v>
      </c>
      <c r="I133" s="76">
        <f>'Приложение № 5'!J125</f>
        <v>46.2</v>
      </c>
    </row>
    <row r="134" spans="1:9" ht="15.75">
      <c r="A134" s="32" t="s">
        <v>9</v>
      </c>
      <c r="B134" s="33" t="s">
        <v>20</v>
      </c>
      <c r="C134" s="33"/>
      <c r="D134" s="49"/>
      <c r="E134" s="33"/>
      <c r="F134" s="33"/>
      <c r="G134" s="30">
        <f>'Приложение № 5'!H129</f>
        <v>25.3</v>
      </c>
      <c r="H134" s="30">
        <f>'Приложение № 5'!I129</f>
        <v>0</v>
      </c>
      <c r="I134" s="30">
        <f>'Приложение № 5'!J129</f>
        <v>25.3</v>
      </c>
    </row>
    <row r="135" spans="1:9" ht="15.75">
      <c r="A135" s="32" t="s">
        <v>10</v>
      </c>
      <c r="B135" s="33" t="s">
        <v>20</v>
      </c>
      <c r="C135" s="33" t="s">
        <v>25</v>
      </c>
      <c r="D135" s="49"/>
      <c r="E135" s="33"/>
      <c r="F135" s="33"/>
      <c r="G135" s="30">
        <f>'Приложение № 5'!H130</f>
        <v>25.3</v>
      </c>
      <c r="H135" s="30">
        <f>'Приложение № 5'!I130</f>
        <v>0</v>
      </c>
      <c r="I135" s="30">
        <f>'Приложение № 5'!J130</f>
        <v>25.3</v>
      </c>
    </row>
    <row r="136" spans="1:9" s="78" customFormat="1" ht="15.75" customHeight="1">
      <c r="A136" s="38" t="s">
        <v>90</v>
      </c>
      <c r="B136" s="40" t="s">
        <v>20</v>
      </c>
      <c r="C136" s="40" t="s">
        <v>25</v>
      </c>
      <c r="D136" s="50" t="str">
        <f>D141</f>
        <v>БП00080130</v>
      </c>
      <c r="E136" s="40"/>
      <c r="F136" s="40"/>
      <c r="G136" s="76">
        <f>'Приложение № 5'!H131</f>
        <v>25.3</v>
      </c>
      <c r="H136" s="76">
        <f>'Приложение № 5'!I131</f>
        <v>0</v>
      </c>
      <c r="I136" s="76">
        <f>'Приложение № 5'!J131</f>
        <v>25.3</v>
      </c>
    </row>
    <row r="137" spans="1:9" s="78" customFormat="1" ht="30.75" customHeight="1">
      <c r="A137" s="38" t="s">
        <v>11</v>
      </c>
      <c r="B137" s="40" t="s">
        <v>20</v>
      </c>
      <c r="C137" s="40" t="s">
        <v>25</v>
      </c>
      <c r="D137" s="50" t="str">
        <f>D141</f>
        <v>БП00080130</v>
      </c>
      <c r="E137" s="40"/>
      <c r="F137" s="40"/>
      <c r="G137" s="76">
        <f>'Приложение № 5'!H132</f>
        <v>25.3</v>
      </c>
      <c r="H137" s="76">
        <f>'Приложение № 5'!I132</f>
        <v>0</v>
      </c>
      <c r="I137" s="76">
        <f>'Приложение № 5'!J132</f>
        <v>25.3</v>
      </c>
    </row>
    <row r="138" spans="1:9" s="78" customFormat="1" ht="18.75" customHeight="1">
      <c r="A138" s="43" t="s">
        <v>59</v>
      </c>
      <c r="B138" s="40" t="s">
        <v>20</v>
      </c>
      <c r="C138" s="40" t="s">
        <v>25</v>
      </c>
      <c r="D138" s="50" t="str">
        <f>D141</f>
        <v>БП00080130</v>
      </c>
      <c r="E138" s="40" t="s">
        <v>61</v>
      </c>
      <c r="F138" s="40"/>
      <c r="G138" s="76">
        <f>'Приложение № 5'!H133</f>
        <v>25.3</v>
      </c>
      <c r="H138" s="76">
        <f>'Приложение № 5'!I133</f>
        <v>0</v>
      </c>
      <c r="I138" s="76">
        <f>'Приложение № 5'!J133</f>
        <v>25.3</v>
      </c>
    </row>
    <row r="139" spans="1:9" s="78" customFormat="1" ht="30" customHeight="1">
      <c r="A139" s="43" t="s">
        <v>60</v>
      </c>
      <c r="B139" s="40" t="s">
        <v>20</v>
      </c>
      <c r="C139" s="40" t="s">
        <v>25</v>
      </c>
      <c r="D139" s="50" t="str">
        <f>D141</f>
        <v>БП00080130</v>
      </c>
      <c r="E139" s="40" t="s">
        <v>41</v>
      </c>
      <c r="F139" s="40"/>
      <c r="G139" s="76">
        <f>'Приложение № 5'!H134</f>
        <v>25.3</v>
      </c>
      <c r="H139" s="76">
        <f>'Приложение № 5'!I134</f>
        <v>0</v>
      </c>
      <c r="I139" s="76">
        <f>'Приложение № 5'!J134</f>
        <v>25.3</v>
      </c>
    </row>
    <row r="140" spans="1:9" s="78" customFormat="1" ht="30.75" customHeight="1">
      <c r="A140" s="43" t="s">
        <v>136</v>
      </c>
      <c r="B140" s="40" t="s">
        <v>20</v>
      </c>
      <c r="C140" s="40" t="s">
        <v>25</v>
      </c>
      <c r="D140" s="50" t="str">
        <f>D141</f>
        <v>БП00080130</v>
      </c>
      <c r="E140" s="40" t="s">
        <v>62</v>
      </c>
      <c r="F140" s="40"/>
      <c r="G140" s="76">
        <f>'Приложение № 5'!H135</f>
        <v>25.3</v>
      </c>
      <c r="H140" s="76">
        <f>'Приложение № 5'!I135</f>
        <v>0</v>
      </c>
      <c r="I140" s="76">
        <f>'Приложение № 5'!J135</f>
        <v>25.3</v>
      </c>
    </row>
    <row r="141" spans="1:9" s="78" customFormat="1" ht="18" customHeight="1">
      <c r="A141" s="45" t="s">
        <v>66</v>
      </c>
      <c r="B141" s="40" t="s">
        <v>20</v>
      </c>
      <c r="C141" s="40" t="s">
        <v>25</v>
      </c>
      <c r="D141" s="50" t="str">
        <f>ЦСТ!C18</f>
        <v>БП00080130</v>
      </c>
      <c r="E141" s="40" t="s">
        <v>62</v>
      </c>
      <c r="F141" s="40" t="s">
        <v>50</v>
      </c>
      <c r="G141" s="76">
        <f>'Приложение № 5'!H136</f>
        <v>25.3</v>
      </c>
      <c r="H141" s="76">
        <f>'Приложение № 5'!I136</f>
        <v>0</v>
      </c>
      <c r="I141" s="76">
        <f>'Приложение № 5'!J136</f>
        <v>25.3</v>
      </c>
    </row>
    <row r="142" spans="1:9" ht="17.25" customHeight="1">
      <c r="A142" s="32" t="s">
        <v>12</v>
      </c>
      <c r="B142" s="33" t="s">
        <v>20</v>
      </c>
      <c r="C142" s="33" t="s">
        <v>26</v>
      </c>
      <c r="D142" s="49"/>
      <c r="E142" s="33"/>
      <c r="F142" s="33"/>
      <c r="G142" s="30">
        <f>'Приложение № 5'!H137</f>
        <v>0</v>
      </c>
      <c r="H142" s="30">
        <f>'Приложение № 5'!I137</f>
        <v>0</v>
      </c>
      <c r="I142" s="30">
        <f>'Приложение № 5'!J137</f>
        <v>0</v>
      </c>
    </row>
    <row r="143" spans="1:9" s="78" customFormat="1" ht="34.5" customHeight="1">
      <c r="A143" s="38" t="s">
        <v>91</v>
      </c>
      <c r="B143" s="40" t="s">
        <v>20</v>
      </c>
      <c r="C143" s="40" t="s">
        <v>26</v>
      </c>
      <c r="D143" s="50" t="str">
        <f>D145</f>
        <v>БП00080140</v>
      </c>
      <c r="E143" s="40"/>
      <c r="F143" s="40"/>
      <c r="G143" s="76">
        <f>'Приложение № 5'!H138</f>
        <v>0</v>
      </c>
      <c r="H143" s="76">
        <f>'Приложение № 5'!I138</f>
        <v>0</v>
      </c>
      <c r="I143" s="76">
        <f>'Приложение № 5'!J138</f>
        <v>0</v>
      </c>
    </row>
    <row r="144" spans="1:9" s="78" customFormat="1" ht="30" customHeight="1">
      <c r="A144" s="43" t="s">
        <v>136</v>
      </c>
      <c r="B144" s="40" t="s">
        <v>20</v>
      </c>
      <c r="C144" s="40" t="s">
        <v>26</v>
      </c>
      <c r="D144" s="50" t="str">
        <f>D145</f>
        <v>БП00080140</v>
      </c>
      <c r="E144" s="40" t="s">
        <v>62</v>
      </c>
      <c r="F144" s="40"/>
      <c r="G144" s="76">
        <f>'Приложение № 5'!H139</f>
        <v>0</v>
      </c>
      <c r="H144" s="76">
        <f>'Приложение № 5'!I139</f>
        <v>0</v>
      </c>
      <c r="I144" s="76">
        <f>'Приложение № 5'!J139</f>
        <v>0</v>
      </c>
    </row>
    <row r="145" spans="1:9" s="78" customFormat="1" ht="17.25" customHeight="1">
      <c r="A145" s="45" t="s">
        <v>66</v>
      </c>
      <c r="B145" s="40" t="s">
        <v>20</v>
      </c>
      <c r="C145" s="40" t="s">
        <v>26</v>
      </c>
      <c r="D145" s="50" t="str">
        <f>ЦСТ!C19</f>
        <v>БП00080140</v>
      </c>
      <c r="E145" s="40" t="s">
        <v>62</v>
      </c>
      <c r="F145" s="40" t="s">
        <v>50</v>
      </c>
      <c r="G145" s="76">
        <f>'Приложение № 5'!H140</f>
        <v>0</v>
      </c>
      <c r="H145" s="76">
        <f>'Приложение № 5'!I140</f>
        <v>0</v>
      </c>
      <c r="I145" s="76">
        <f>'Приложение № 5'!J140</f>
        <v>0</v>
      </c>
    </row>
  </sheetData>
  <sheetProtection/>
  <mergeCells count="8">
    <mergeCell ref="A5:H5"/>
    <mergeCell ref="A8:G8"/>
    <mergeCell ref="A9:G9"/>
    <mergeCell ref="A1:G1"/>
    <mergeCell ref="A2:G2"/>
    <mergeCell ref="A3:G3"/>
    <mergeCell ref="A7:G7"/>
    <mergeCell ref="A4:H4"/>
  </mergeCells>
  <printOptions/>
  <pageMargins left="0.75" right="0.2" top="1" bottom="1" header="0.5" footer="0.5"/>
  <pageSetup fitToHeight="4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J140"/>
  <sheetViews>
    <sheetView tabSelected="1" zoomScalePageLayoutView="0" workbookViewId="0" topLeftCell="A1">
      <selection activeCell="M12" sqref="M12"/>
    </sheetView>
  </sheetViews>
  <sheetFormatPr defaultColWidth="9.00390625" defaultRowHeight="12.75"/>
  <cols>
    <col min="1" max="1" width="63.375" style="31" customWidth="1"/>
    <col min="2" max="2" width="4.625" style="31" customWidth="1"/>
    <col min="3" max="3" width="5.375" style="36" customWidth="1"/>
    <col min="4" max="4" width="6.75390625" style="36" customWidth="1"/>
    <col min="5" max="5" width="10.375" style="71" customWidth="1"/>
    <col min="6" max="7" width="4.625" style="36" customWidth="1"/>
    <col min="8" max="8" width="11.375" style="36" customWidth="1"/>
    <col min="9" max="9" width="9.125" style="36" customWidth="1"/>
    <col min="10" max="10" width="9.625" style="36" bestFit="1" customWidth="1"/>
    <col min="11" max="16384" width="9.125" style="36" customWidth="1"/>
  </cols>
  <sheetData>
    <row r="1" spans="1:8" ht="12.75">
      <c r="A1" s="118" t="s">
        <v>164</v>
      </c>
      <c r="B1" s="118"/>
      <c r="C1" s="118"/>
      <c r="D1" s="118"/>
      <c r="E1" s="118"/>
      <c r="F1" s="118"/>
      <c r="G1" s="118"/>
      <c r="H1" s="118"/>
    </row>
    <row r="2" spans="1:8" ht="12.75">
      <c r="A2" s="119" t="s">
        <v>138</v>
      </c>
      <c r="B2" s="119"/>
      <c r="C2" s="119"/>
      <c r="D2" s="119"/>
      <c r="E2" s="119"/>
      <c r="F2" s="119"/>
      <c r="G2" s="119"/>
      <c r="H2" s="119"/>
    </row>
    <row r="3" spans="1:8" ht="12.75">
      <c r="A3" s="119" t="s">
        <v>78</v>
      </c>
      <c r="B3" s="119"/>
      <c r="C3" s="119"/>
      <c r="D3" s="119"/>
      <c r="E3" s="119"/>
      <c r="F3" s="119"/>
      <c r="G3" s="119"/>
      <c r="H3" s="119"/>
    </row>
    <row r="4" spans="1:8" ht="12.75">
      <c r="A4" s="115" t="s">
        <v>175</v>
      </c>
      <c r="B4" s="115"/>
      <c r="C4" s="115"/>
      <c r="D4" s="115"/>
      <c r="E4" s="115"/>
      <c r="F4" s="115"/>
      <c r="G4" s="115"/>
      <c r="H4" s="115"/>
    </row>
    <row r="5" spans="1:8" ht="12.75">
      <c r="A5" s="115"/>
      <c r="B5" s="115"/>
      <c r="C5" s="115"/>
      <c r="D5" s="115"/>
      <c r="E5" s="115"/>
      <c r="F5" s="115"/>
      <c r="G5" s="115"/>
      <c r="H5" s="115"/>
    </row>
    <row r="7" spans="1:8" ht="12.75" customHeight="1">
      <c r="A7" s="117" t="s">
        <v>165</v>
      </c>
      <c r="B7" s="117"/>
      <c r="C7" s="117"/>
      <c r="D7" s="117"/>
      <c r="E7" s="117"/>
      <c r="F7" s="117"/>
      <c r="G7" s="117"/>
      <c r="H7" s="117"/>
    </row>
    <row r="8" ht="14.25" customHeight="1">
      <c r="H8" s="72" t="s">
        <v>13</v>
      </c>
    </row>
    <row r="9" spans="1:10" s="31" customFormat="1" ht="46.5" customHeight="1">
      <c r="A9" s="73" t="s">
        <v>0</v>
      </c>
      <c r="B9" s="74" t="s">
        <v>80</v>
      </c>
      <c r="C9" s="74" t="s">
        <v>15</v>
      </c>
      <c r="D9" s="74" t="s">
        <v>1</v>
      </c>
      <c r="E9" s="75" t="s">
        <v>2</v>
      </c>
      <c r="F9" s="74" t="s">
        <v>3</v>
      </c>
      <c r="G9" s="74" t="s">
        <v>49</v>
      </c>
      <c r="H9" s="74" t="s">
        <v>166</v>
      </c>
      <c r="I9" s="74" t="s">
        <v>139</v>
      </c>
      <c r="J9" s="74" t="s">
        <v>140</v>
      </c>
    </row>
    <row r="10" spans="1:10" s="31" customFormat="1" ht="17.25" customHeight="1">
      <c r="A10" s="27" t="s">
        <v>14</v>
      </c>
      <c r="B10" s="27"/>
      <c r="C10" s="29"/>
      <c r="D10" s="29"/>
      <c r="E10" s="53"/>
      <c r="F10" s="29"/>
      <c r="G10" s="29"/>
      <c r="H10" s="101">
        <f>H11+H12</f>
        <v>2758.9</v>
      </c>
      <c r="I10" s="101">
        <f>I11+I12</f>
        <v>138.2</v>
      </c>
      <c r="J10" s="101">
        <f>J11+J12</f>
        <v>2897.1</v>
      </c>
    </row>
    <row r="11" spans="1:10" s="31" customFormat="1" ht="17.25" customHeight="1">
      <c r="A11" s="27" t="s">
        <v>66</v>
      </c>
      <c r="B11" s="27"/>
      <c r="C11" s="28">
        <v>1</v>
      </c>
      <c r="D11" s="29"/>
      <c r="E11" s="53"/>
      <c r="F11" s="29"/>
      <c r="G11" s="29"/>
      <c r="H11" s="101">
        <f>SUM(H18+H20+H25+H30+H35+H38+H48+H89+H108+H111+H114+H136+H140+H43+H41)</f>
        <v>2210</v>
      </c>
      <c r="I11" s="101">
        <f>SUM(I18+I20+I25+I30+I35+I38+I48+I89+I108+I111+I114+I136+I140+I43+I41)</f>
        <v>0</v>
      </c>
      <c r="J11" s="101">
        <f>SUM(H11+I11)</f>
        <v>2210</v>
      </c>
    </row>
    <row r="12" spans="1:10" s="31" customFormat="1" ht="17.25" customHeight="1">
      <c r="A12" s="27" t="s">
        <v>27</v>
      </c>
      <c r="B12" s="27"/>
      <c r="C12" s="28">
        <v>2</v>
      </c>
      <c r="D12" s="29"/>
      <c r="E12" s="53"/>
      <c r="F12" s="29"/>
      <c r="G12" s="29"/>
      <c r="H12" s="101">
        <f>H54+H58+H64+H68+H85+H94+H98+H102+H120+H73+H118</f>
        <v>548.9</v>
      </c>
      <c r="I12" s="101">
        <f>I54+I58+I64+I68+I85+I94+I98+I102+I120+I73+I118+I124+I128</f>
        <v>138.2</v>
      </c>
      <c r="J12" s="101">
        <f>SUM(H12:I12)</f>
        <v>687.0999999999999</v>
      </c>
    </row>
    <row r="13" spans="1:10" ht="20.25" customHeight="1">
      <c r="A13" s="32" t="s">
        <v>4</v>
      </c>
      <c r="B13" s="32"/>
      <c r="C13" s="33" t="s">
        <v>16</v>
      </c>
      <c r="D13" s="34"/>
      <c r="E13" s="54"/>
      <c r="F13" s="34"/>
      <c r="G13" s="34"/>
      <c r="H13" s="35">
        <f>SUM(H14,H21,H26,H44,H31)</f>
        <v>1606.6999999999998</v>
      </c>
      <c r="I13" s="35">
        <f>SUM(I14,I21,I26,I44,,I31,I59)</f>
        <v>0</v>
      </c>
      <c r="J13" s="35">
        <f>SUM(J14,J21,J26,J44,J31)</f>
        <v>1605.6999999999998</v>
      </c>
    </row>
    <row r="14" spans="1:10" ht="34.5" customHeight="1">
      <c r="A14" s="27" t="s">
        <v>29</v>
      </c>
      <c r="B14" s="37" t="s">
        <v>81</v>
      </c>
      <c r="C14" s="33" t="s">
        <v>16</v>
      </c>
      <c r="D14" s="34" t="s">
        <v>21</v>
      </c>
      <c r="E14" s="54"/>
      <c r="F14" s="34"/>
      <c r="G14" s="34"/>
      <c r="H14" s="35">
        <f>SUM(H18,H20)</f>
        <v>608.5</v>
      </c>
      <c r="I14" s="35">
        <f>SUM(I18,I20)</f>
        <v>0</v>
      </c>
      <c r="J14" s="35">
        <f>SUM(J18,J20)</f>
        <v>608.5</v>
      </c>
    </row>
    <row r="15" spans="1:10" ht="18" customHeight="1">
      <c r="A15" s="107" t="s">
        <v>126</v>
      </c>
      <c r="B15" s="39" t="s">
        <v>81</v>
      </c>
      <c r="C15" s="40" t="s">
        <v>16</v>
      </c>
      <c r="D15" s="41" t="s">
        <v>21</v>
      </c>
      <c r="E15" s="47" t="str">
        <f>E16</f>
        <v>БП00080020</v>
      </c>
      <c r="F15" s="41"/>
      <c r="G15" s="41"/>
      <c r="H15" s="42">
        <f>H16</f>
        <v>608.5</v>
      </c>
      <c r="I15" s="42">
        <f>I16</f>
        <v>0</v>
      </c>
      <c r="J15" s="42">
        <f>J16</f>
        <v>608.5</v>
      </c>
    </row>
    <row r="16" spans="1:10" ht="61.5" customHeight="1">
      <c r="A16" s="43" t="s">
        <v>47</v>
      </c>
      <c r="B16" s="44" t="s">
        <v>81</v>
      </c>
      <c r="C16" s="40" t="s">
        <v>16</v>
      </c>
      <c r="D16" s="41" t="s">
        <v>21</v>
      </c>
      <c r="E16" s="47" t="str">
        <f>E17</f>
        <v>БП00080020</v>
      </c>
      <c r="F16" s="41" t="s">
        <v>34</v>
      </c>
      <c r="G16" s="41"/>
      <c r="H16" s="42">
        <f>SUM(H17)</f>
        <v>608.5</v>
      </c>
      <c r="I16" s="42">
        <f>SUM(I17)</f>
        <v>0</v>
      </c>
      <c r="J16" s="42">
        <f>SUM(J17)</f>
        <v>608.5</v>
      </c>
    </row>
    <row r="17" spans="1:10" ht="28.5" customHeight="1">
      <c r="A17" s="43" t="s">
        <v>48</v>
      </c>
      <c r="B17" s="44" t="s">
        <v>81</v>
      </c>
      <c r="C17" s="40" t="s">
        <v>16</v>
      </c>
      <c r="D17" s="41" t="s">
        <v>21</v>
      </c>
      <c r="E17" s="47" t="str">
        <f>E18</f>
        <v>БП00080020</v>
      </c>
      <c r="F17" s="41" t="s">
        <v>46</v>
      </c>
      <c r="G17" s="41"/>
      <c r="H17" s="42">
        <f>SUM(H18+H20)</f>
        <v>608.5</v>
      </c>
      <c r="I17" s="42">
        <f>SUM(I18+I20)</f>
        <v>0</v>
      </c>
      <c r="J17" s="42">
        <f>SUM(J18+J20)</f>
        <v>608.5</v>
      </c>
    </row>
    <row r="18" spans="1:10" ht="18.75" customHeight="1">
      <c r="A18" s="45" t="s">
        <v>66</v>
      </c>
      <c r="B18" s="46" t="s">
        <v>81</v>
      </c>
      <c r="C18" s="40" t="s">
        <v>16</v>
      </c>
      <c r="D18" s="41" t="s">
        <v>21</v>
      </c>
      <c r="E18" s="47" t="str">
        <f>ЦСТ!C3</f>
        <v>БП00080020</v>
      </c>
      <c r="F18" s="41" t="s">
        <v>46</v>
      </c>
      <c r="G18" s="41" t="s">
        <v>50</v>
      </c>
      <c r="H18" s="108">
        <v>594.1</v>
      </c>
      <c r="I18" s="108"/>
      <c r="J18" s="108">
        <f>SUM(H18+I18)</f>
        <v>594.1</v>
      </c>
    </row>
    <row r="19" spans="1:10" ht="36.75" customHeight="1">
      <c r="A19" s="17" t="s">
        <v>127</v>
      </c>
      <c r="B19" s="21" t="s">
        <v>81</v>
      </c>
      <c r="C19" s="40" t="s">
        <v>16</v>
      </c>
      <c r="D19" s="41" t="s">
        <v>21</v>
      </c>
      <c r="E19" s="47" t="str">
        <f>E20</f>
        <v>БП00080020</v>
      </c>
      <c r="F19" s="41" t="s">
        <v>46</v>
      </c>
      <c r="G19" s="41"/>
      <c r="H19" s="42">
        <f>SUM(H20)</f>
        <v>14.4</v>
      </c>
      <c r="I19" s="42">
        <f>SUM(I20)</f>
        <v>0</v>
      </c>
      <c r="J19" s="42">
        <f>SUM(J20)</f>
        <v>14.4</v>
      </c>
    </row>
    <row r="20" spans="1:10" ht="18.75" customHeight="1">
      <c r="A20" s="45" t="s">
        <v>66</v>
      </c>
      <c r="B20" s="46" t="s">
        <v>81</v>
      </c>
      <c r="C20" s="40" t="s">
        <v>16</v>
      </c>
      <c r="D20" s="41" t="s">
        <v>21</v>
      </c>
      <c r="E20" s="47" t="str">
        <f>ЦСТ!C3</f>
        <v>БП00080020</v>
      </c>
      <c r="F20" s="41" t="s">
        <v>43</v>
      </c>
      <c r="G20" s="41" t="s">
        <v>50</v>
      </c>
      <c r="H20" s="108">
        <v>14.4</v>
      </c>
      <c r="I20" s="108"/>
      <c r="J20" s="108">
        <f>SUM(H20+I20)</f>
        <v>14.4</v>
      </c>
    </row>
    <row r="21" spans="1:10" ht="46.5" customHeight="1">
      <c r="A21" s="32" t="s">
        <v>30</v>
      </c>
      <c r="B21" s="48" t="s">
        <v>81</v>
      </c>
      <c r="C21" s="33" t="s">
        <v>16</v>
      </c>
      <c r="D21" s="33" t="s">
        <v>22</v>
      </c>
      <c r="E21" s="49"/>
      <c r="F21" s="33"/>
      <c r="G21" s="33"/>
      <c r="H21" s="35">
        <f aca="true" t="shared" si="0" ref="H21:J23">H22</f>
        <v>324.4</v>
      </c>
      <c r="I21" s="35">
        <f t="shared" si="0"/>
        <v>0</v>
      </c>
      <c r="J21" s="35">
        <f t="shared" si="0"/>
        <v>324.4</v>
      </c>
    </row>
    <row r="22" spans="1:10" ht="15.75" customHeight="1">
      <c r="A22" s="38" t="s">
        <v>128</v>
      </c>
      <c r="B22" s="39" t="s">
        <v>81</v>
      </c>
      <c r="C22" s="40" t="s">
        <v>16</v>
      </c>
      <c r="D22" s="40" t="s">
        <v>22</v>
      </c>
      <c r="E22" s="50" t="str">
        <f>E25</f>
        <v>БП00080250</v>
      </c>
      <c r="F22" s="40"/>
      <c r="G22" s="40"/>
      <c r="H22" s="42">
        <f t="shared" si="0"/>
        <v>324.4</v>
      </c>
      <c r="I22" s="42">
        <f t="shared" si="0"/>
        <v>0</v>
      </c>
      <c r="J22" s="42">
        <f t="shared" si="0"/>
        <v>324.4</v>
      </c>
    </row>
    <row r="23" spans="1:10" ht="61.5" customHeight="1">
      <c r="A23" s="43" t="s">
        <v>47</v>
      </c>
      <c r="B23" s="44" t="s">
        <v>81</v>
      </c>
      <c r="C23" s="40" t="s">
        <v>16</v>
      </c>
      <c r="D23" s="41" t="s">
        <v>22</v>
      </c>
      <c r="E23" s="50" t="str">
        <f>E25</f>
        <v>БП00080250</v>
      </c>
      <c r="F23" s="41" t="s">
        <v>34</v>
      </c>
      <c r="G23" s="40"/>
      <c r="H23" s="42">
        <f t="shared" si="0"/>
        <v>324.4</v>
      </c>
      <c r="I23" s="42">
        <f t="shared" si="0"/>
        <v>0</v>
      </c>
      <c r="J23" s="42">
        <f t="shared" si="0"/>
        <v>324.4</v>
      </c>
    </row>
    <row r="24" spans="1:10" ht="31.5" customHeight="1">
      <c r="A24" s="43" t="s">
        <v>48</v>
      </c>
      <c r="B24" s="44" t="s">
        <v>81</v>
      </c>
      <c r="C24" s="40" t="s">
        <v>16</v>
      </c>
      <c r="D24" s="41" t="s">
        <v>22</v>
      </c>
      <c r="E24" s="50" t="str">
        <f>E25</f>
        <v>БП00080250</v>
      </c>
      <c r="F24" s="41" t="s">
        <v>46</v>
      </c>
      <c r="G24" s="40"/>
      <c r="H24" s="42">
        <f>SUM(H25)</f>
        <v>324.4</v>
      </c>
      <c r="I24" s="42">
        <f>SUM(I25)</f>
        <v>0</v>
      </c>
      <c r="J24" s="42">
        <f>SUM(J25)</f>
        <v>324.4</v>
      </c>
    </row>
    <row r="25" spans="1:10" ht="15.75" customHeight="1">
      <c r="A25" s="45" t="s">
        <v>66</v>
      </c>
      <c r="B25" s="46" t="s">
        <v>81</v>
      </c>
      <c r="C25" s="40" t="s">
        <v>16</v>
      </c>
      <c r="D25" s="40" t="s">
        <v>22</v>
      </c>
      <c r="E25" s="50" t="str">
        <f>ЦСТ!C4</f>
        <v>БП00080250</v>
      </c>
      <c r="F25" s="40" t="s">
        <v>46</v>
      </c>
      <c r="G25" s="40" t="s">
        <v>50</v>
      </c>
      <c r="H25" s="108">
        <v>324.4</v>
      </c>
      <c r="I25" s="108"/>
      <c r="J25" s="108">
        <f>SUM(H25+I25)</f>
        <v>324.4</v>
      </c>
    </row>
    <row r="26" spans="1:10" ht="15.75" customHeight="1">
      <c r="A26" s="32" t="s">
        <v>28</v>
      </c>
      <c r="B26" s="48" t="s">
        <v>81</v>
      </c>
      <c r="C26" s="33" t="s">
        <v>16</v>
      </c>
      <c r="D26" s="33" t="s">
        <v>31</v>
      </c>
      <c r="E26" s="49"/>
      <c r="F26" s="33"/>
      <c r="G26" s="33"/>
      <c r="H26" s="35">
        <f>SUM(H30)</f>
        <v>10</v>
      </c>
      <c r="I26" s="35">
        <f>SUM(I30)</f>
        <v>0</v>
      </c>
      <c r="J26" s="35">
        <f>SUM(J30)</f>
        <v>10</v>
      </c>
    </row>
    <row r="27" spans="1:10" ht="18.75" customHeight="1">
      <c r="A27" s="38" t="s">
        <v>5</v>
      </c>
      <c r="B27" s="55" t="s">
        <v>81</v>
      </c>
      <c r="C27" s="40" t="s">
        <v>16</v>
      </c>
      <c r="D27" s="40" t="s">
        <v>31</v>
      </c>
      <c r="E27" s="50" t="str">
        <f>E30</f>
        <v>БП00080010</v>
      </c>
      <c r="F27" s="40"/>
      <c r="G27" s="40"/>
      <c r="H27" s="42">
        <f>SUM(H30)</f>
        <v>10</v>
      </c>
      <c r="I27" s="42">
        <f>SUM(I30)</f>
        <v>0</v>
      </c>
      <c r="J27" s="42">
        <f>SUM(J30)</f>
        <v>10</v>
      </c>
    </row>
    <row r="28" spans="1:10" ht="18" customHeight="1">
      <c r="A28" s="43" t="s">
        <v>56</v>
      </c>
      <c r="B28" s="56" t="s">
        <v>81</v>
      </c>
      <c r="C28" s="40" t="s">
        <v>16</v>
      </c>
      <c r="D28" s="40" t="s">
        <v>31</v>
      </c>
      <c r="E28" s="50" t="str">
        <f>E30</f>
        <v>БП00080010</v>
      </c>
      <c r="F28" s="40" t="s">
        <v>57</v>
      </c>
      <c r="G28" s="40"/>
      <c r="H28" s="42">
        <f aca="true" t="shared" si="1" ref="H28:J29">SUM(H29)</f>
        <v>10</v>
      </c>
      <c r="I28" s="42">
        <f t="shared" si="1"/>
        <v>0</v>
      </c>
      <c r="J28" s="42">
        <f t="shared" si="1"/>
        <v>10</v>
      </c>
    </row>
    <row r="29" spans="1:10" ht="17.25" customHeight="1">
      <c r="A29" s="38" t="s">
        <v>38</v>
      </c>
      <c r="B29" s="55" t="s">
        <v>81</v>
      </c>
      <c r="C29" s="40" t="s">
        <v>16</v>
      </c>
      <c r="D29" s="40" t="s">
        <v>31</v>
      </c>
      <c r="E29" s="50" t="str">
        <f>E30</f>
        <v>БП00080010</v>
      </c>
      <c r="F29" s="40" t="s">
        <v>37</v>
      </c>
      <c r="G29" s="40"/>
      <c r="H29" s="42">
        <f t="shared" si="1"/>
        <v>10</v>
      </c>
      <c r="I29" s="42">
        <f t="shared" si="1"/>
        <v>0</v>
      </c>
      <c r="J29" s="42">
        <f t="shared" si="1"/>
        <v>10</v>
      </c>
    </row>
    <row r="30" spans="1:10" ht="15" customHeight="1">
      <c r="A30" s="45" t="s">
        <v>66</v>
      </c>
      <c r="B30" s="57" t="s">
        <v>81</v>
      </c>
      <c r="C30" s="40" t="s">
        <v>16</v>
      </c>
      <c r="D30" s="40" t="s">
        <v>31</v>
      </c>
      <c r="E30" s="50" t="str">
        <f>ЦСТ!C6</f>
        <v>БП00080010</v>
      </c>
      <c r="F30" s="40" t="s">
        <v>37</v>
      </c>
      <c r="G30" s="40" t="s">
        <v>50</v>
      </c>
      <c r="H30" s="108">
        <v>10</v>
      </c>
      <c r="I30" s="108"/>
      <c r="J30" s="108">
        <f>SUM(H30+I30)</f>
        <v>10</v>
      </c>
    </row>
    <row r="31" spans="1:10" ht="20.25" customHeight="1">
      <c r="A31" s="32" t="s">
        <v>6</v>
      </c>
      <c r="B31" s="48" t="s">
        <v>81</v>
      </c>
      <c r="C31" s="33" t="s">
        <v>16</v>
      </c>
      <c r="D31" s="33" t="s">
        <v>32</v>
      </c>
      <c r="E31" s="49"/>
      <c r="F31" s="33"/>
      <c r="G31" s="33"/>
      <c r="H31" s="35">
        <f>SUM(H32)</f>
        <v>658.8</v>
      </c>
      <c r="I31" s="35">
        <f>SUM(I32)</f>
        <v>0</v>
      </c>
      <c r="J31" s="35">
        <f>SUM(J32)</f>
        <v>657.8</v>
      </c>
    </row>
    <row r="32" spans="1:10" ht="51" customHeight="1">
      <c r="A32" s="38" t="s">
        <v>143</v>
      </c>
      <c r="B32" s="39" t="s">
        <v>81</v>
      </c>
      <c r="C32" s="40" t="s">
        <v>16</v>
      </c>
      <c r="D32" s="40" t="s">
        <v>32</v>
      </c>
      <c r="E32" s="50" t="str">
        <f>E36</f>
        <v>БП00080080</v>
      </c>
      <c r="F32" s="40"/>
      <c r="G32" s="40"/>
      <c r="H32" s="42">
        <f>SUM(H33+H36+H39)</f>
        <v>658.8</v>
      </c>
      <c r="I32" s="42">
        <f>SUM(I33+I36+I39)</f>
        <v>0</v>
      </c>
      <c r="J32" s="42">
        <f>SUM(J33+J36+J39)</f>
        <v>657.8</v>
      </c>
    </row>
    <row r="33" spans="1:10" ht="48" customHeight="1">
      <c r="A33" s="43" t="s">
        <v>144</v>
      </c>
      <c r="B33" s="44" t="s">
        <v>81</v>
      </c>
      <c r="C33" s="40" t="s">
        <v>16</v>
      </c>
      <c r="D33" s="40" t="s">
        <v>32</v>
      </c>
      <c r="E33" s="50" t="str">
        <f>E37</f>
        <v>БП00080080</v>
      </c>
      <c r="F33" s="41" t="s">
        <v>34</v>
      </c>
      <c r="G33" s="40"/>
      <c r="H33" s="42">
        <f>H34</f>
        <v>393.7</v>
      </c>
      <c r="I33" s="42">
        <f>I34</f>
        <v>0</v>
      </c>
      <c r="J33" s="42">
        <f>J34</f>
        <v>393.7</v>
      </c>
    </row>
    <row r="34" spans="1:10" ht="31.5" customHeight="1">
      <c r="A34" s="43" t="s">
        <v>145</v>
      </c>
      <c r="B34" s="44" t="s">
        <v>81</v>
      </c>
      <c r="C34" s="40" t="s">
        <v>16</v>
      </c>
      <c r="D34" s="40" t="s">
        <v>32</v>
      </c>
      <c r="E34" s="50" t="str">
        <f>E35</f>
        <v>БП00080080</v>
      </c>
      <c r="F34" s="41" t="s">
        <v>46</v>
      </c>
      <c r="G34" s="40"/>
      <c r="H34" s="42">
        <f>SUM(H35)</f>
        <v>393.7</v>
      </c>
      <c r="I34" s="42">
        <f>SUM(I35)</f>
        <v>0</v>
      </c>
      <c r="J34" s="42">
        <f>SUM(J35)</f>
        <v>393.7</v>
      </c>
    </row>
    <row r="35" spans="1:10" ht="15.75" customHeight="1">
      <c r="A35" s="45" t="s">
        <v>66</v>
      </c>
      <c r="B35" s="46" t="s">
        <v>81</v>
      </c>
      <c r="C35" s="40" t="s">
        <v>16</v>
      </c>
      <c r="D35" s="40" t="s">
        <v>32</v>
      </c>
      <c r="E35" s="50" t="str">
        <f>E36</f>
        <v>БП00080080</v>
      </c>
      <c r="F35" s="40" t="s">
        <v>42</v>
      </c>
      <c r="G35" s="40" t="s">
        <v>50</v>
      </c>
      <c r="H35" s="108">
        <v>393.7</v>
      </c>
      <c r="I35" s="108"/>
      <c r="J35" s="108">
        <f>SUM(H35+I35)</f>
        <v>393.7</v>
      </c>
    </row>
    <row r="36" spans="1:10" ht="25.5" customHeight="1">
      <c r="A36" s="43" t="s">
        <v>53</v>
      </c>
      <c r="B36" s="44" t="s">
        <v>81</v>
      </c>
      <c r="C36" s="40" t="s">
        <v>16</v>
      </c>
      <c r="D36" s="41" t="s">
        <v>32</v>
      </c>
      <c r="E36" s="47" t="str">
        <f>E38</f>
        <v>БП00080080</v>
      </c>
      <c r="F36" s="40" t="s">
        <v>51</v>
      </c>
      <c r="G36" s="40"/>
      <c r="H36" s="42">
        <f>SUM(H38)</f>
        <v>171.3</v>
      </c>
      <c r="I36" s="42">
        <f>SUM(I38)</f>
        <v>0</v>
      </c>
      <c r="J36" s="42">
        <f>SUM(J38)</f>
        <v>171.3</v>
      </c>
    </row>
    <row r="37" spans="1:10" ht="27" customHeight="1">
      <c r="A37" s="43" t="s">
        <v>54</v>
      </c>
      <c r="B37" s="44" t="s">
        <v>81</v>
      </c>
      <c r="C37" s="40" t="s">
        <v>16</v>
      </c>
      <c r="D37" s="41" t="s">
        <v>32</v>
      </c>
      <c r="E37" s="47" t="str">
        <f>E38</f>
        <v>БП00080080</v>
      </c>
      <c r="F37" s="40" t="s">
        <v>52</v>
      </c>
      <c r="G37" s="40"/>
      <c r="H37" s="42">
        <f>SUM(H38)</f>
        <v>171.3</v>
      </c>
      <c r="I37" s="42">
        <f>SUM(I38)</f>
        <v>0</v>
      </c>
      <c r="J37" s="42">
        <f>SUM(J38)</f>
        <v>171.3</v>
      </c>
    </row>
    <row r="38" spans="1:10" ht="25.5" customHeight="1">
      <c r="A38" s="45" t="s">
        <v>66</v>
      </c>
      <c r="B38" s="46" t="s">
        <v>81</v>
      </c>
      <c r="C38" s="40" t="s">
        <v>16</v>
      </c>
      <c r="D38" s="41" t="s">
        <v>32</v>
      </c>
      <c r="E38" s="47" t="str">
        <f>ЦСТ!C20</f>
        <v>БП00080080</v>
      </c>
      <c r="F38" s="40" t="s">
        <v>45</v>
      </c>
      <c r="G38" s="40" t="s">
        <v>50</v>
      </c>
      <c r="H38" s="108">
        <v>171.3</v>
      </c>
      <c r="I38" s="108"/>
      <c r="J38" s="108">
        <f>SUM(H38+I38)</f>
        <v>171.3</v>
      </c>
    </row>
    <row r="39" spans="1:10" ht="18" customHeight="1">
      <c r="A39" s="43" t="s">
        <v>56</v>
      </c>
      <c r="B39" s="44" t="s">
        <v>81</v>
      </c>
      <c r="C39" s="40" t="s">
        <v>16</v>
      </c>
      <c r="D39" s="40" t="s">
        <v>32</v>
      </c>
      <c r="E39" s="50" t="str">
        <f>E43</f>
        <v>БП00080080</v>
      </c>
      <c r="F39" s="40" t="s">
        <v>57</v>
      </c>
      <c r="G39" s="40"/>
      <c r="H39" s="42">
        <f>H42+H40</f>
        <v>93.8</v>
      </c>
      <c r="I39" s="42">
        <f>I42</f>
        <v>0</v>
      </c>
      <c r="J39" s="42">
        <f>J42</f>
        <v>92.8</v>
      </c>
    </row>
    <row r="40" spans="1:10" ht="17.25" customHeight="1">
      <c r="A40" s="43" t="s">
        <v>129</v>
      </c>
      <c r="B40" s="44" t="s">
        <v>81</v>
      </c>
      <c r="C40" s="40" t="s">
        <v>16</v>
      </c>
      <c r="D40" s="40" t="s">
        <v>32</v>
      </c>
      <c r="E40" s="50" t="str">
        <f>E41</f>
        <v>БП00080130</v>
      </c>
      <c r="F40" s="40" t="s">
        <v>58</v>
      </c>
      <c r="G40" s="40"/>
      <c r="H40" s="42">
        <f>SUM(H41)</f>
        <v>1</v>
      </c>
      <c r="I40" s="42">
        <f>SUM(I41)</f>
        <v>0</v>
      </c>
      <c r="J40" s="42">
        <f>SUM(J41)</f>
        <v>1</v>
      </c>
    </row>
    <row r="41" spans="1:10" ht="15.75" customHeight="1">
      <c r="A41" s="45" t="s">
        <v>66</v>
      </c>
      <c r="B41" s="46" t="s">
        <v>81</v>
      </c>
      <c r="C41" s="40" t="s">
        <v>16</v>
      </c>
      <c r="D41" s="40" t="s">
        <v>32</v>
      </c>
      <c r="E41" s="50" t="str">
        <f>ЦСТ!C18</f>
        <v>БП00080130</v>
      </c>
      <c r="F41" s="40" t="s">
        <v>58</v>
      </c>
      <c r="G41" s="40" t="s">
        <v>50</v>
      </c>
      <c r="H41" s="108">
        <v>1</v>
      </c>
      <c r="I41" s="108"/>
      <c r="J41" s="108">
        <f>SUM(H41+I41)</f>
        <v>1</v>
      </c>
    </row>
    <row r="42" spans="1:10" ht="17.25" customHeight="1">
      <c r="A42" s="43" t="s">
        <v>38</v>
      </c>
      <c r="B42" s="44" t="s">
        <v>81</v>
      </c>
      <c r="C42" s="40" t="s">
        <v>16</v>
      </c>
      <c r="D42" s="40" t="s">
        <v>32</v>
      </c>
      <c r="E42" s="50" t="str">
        <f>E43</f>
        <v>БП00080080</v>
      </c>
      <c r="F42" s="40" t="s">
        <v>37</v>
      </c>
      <c r="G42" s="40"/>
      <c r="H42" s="42">
        <f>SUM(H43)</f>
        <v>92.8</v>
      </c>
      <c r="I42" s="42">
        <f>SUM(I43)</f>
        <v>0</v>
      </c>
      <c r="J42" s="42">
        <f>SUM(J43)</f>
        <v>92.8</v>
      </c>
    </row>
    <row r="43" spans="1:10" ht="15.75" customHeight="1">
      <c r="A43" s="45" t="s">
        <v>66</v>
      </c>
      <c r="B43" s="46" t="s">
        <v>81</v>
      </c>
      <c r="C43" s="40" t="s">
        <v>16</v>
      </c>
      <c r="D43" s="40" t="s">
        <v>32</v>
      </c>
      <c r="E43" s="50" t="str">
        <f>ЦСТ!C20</f>
        <v>БП00080080</v>
      </c>
      <c r="F43" s="40" t="s">
        <v>37</v>
      </c>
      <c r="G43" s="40" t="s">
        <v>50</v>
      </c>
      <c r="H43" s="108">
        <v>92.8</v>
      </c>
      <c r="I43" s="108"/>
      <c r="J43" s="108">
        <f>SUM(H43+I43)</f>
        <v>92.8</v>
      </c>
    </row>
    <row r="44" spans="1:10" ht="20.25" customHeight="1">
      <c r="A44" s="32" t="s">
        <v>6</v>
      </c>
      <c r="B44" s="48" t="s">
        <v>81</v>
      </c>
      <c r="C44" s="33" t="s">
        <v>16</v>
      </c>
      <c r="D44" s="33" t="s">
        <v>32</v>
      </c>
      <c r="E44" s="49"/>
      <c r="F44" s="33"/>
      <c r="G44" s="33"/>
      <c r="H44" s="35">
        <f>SUM(H48)</f>
        <v>5</v>
      </c>
      <c r="I44" s="35">
        <f>SUM(I48)</f>
        <v>0</v>
      </c>
      <c r="J44" s="35">
        <f>SUM(J48)</f>
        <v>5</v>
      </c>
    </row>
    <row r="45" spans="1:10" ht="36" customHeight="1">
      <c r="A45" s="38" t="s">
        <v>93</v>
      </c>
      <c r="B45" s="39" t="s">
        <v>81</v>
      </c>
      <c r="C45" s="40" t="s">
        <v>16</v>
      </c>
      <c r="D45" s="40" t="s">
        <v>32</v>
      </c>
      <c r="E45" s="50" t="str">
        <f>E46</f>
        <v>БП00080070</v>
      </c>
      <c r="F45" s="40"/>
      <c r="G45" s="40"/>
      <c r="H45" s="42">
        <f>SUM(H46)</f>
        <v>5</v>
      </c>
      <c r="I45" s="42">
        <f>SUM(I46)</f>
        <v>0</v>
      </c>
      <c r="J45" s="42">
        <f>SUM(J46)</f>
        <v>5</v>
      </c>
    </row>
    <row r="46" spans="1:10" ht="25.5" customHeight="1">
      <c r="A46" s="43" t="s">
        <v>53</v>
      </c>
      <c r="B46" s="44" t="s">
        <v>81</v>
      </c>
      <c r="C46" s="40" t="s">
        <v>16</v>
      </c>
      <c r="D46" s="41" t="s">
        <v>32</v>
      </c>
      <c r="E46" s="47" t="str">
        <f>E47</f>
        <v>БП00080070</v>
      </c>
      <c r="F46" s="40" t="s">
        <v>51</v>
      </c>
      <c r="G46" s="40"/>
      <c r="H46" s="42">
        <f>SUM(H48)</f>
        <v>5</v>
      </c>
      <c r="I46" s="42">
        <f>SUM(I48)</f>
        <v>0</v>
      </c>
      <c r="J46" s="42">
        <f>SUM(J48)</f>
        <v>5</v>
      </c>
    </row>
    <row r="47" spans="1:10" ht="27" customHeight="1">
      <c r="A47" s="43" t="s">
        <v>54</v>
      </c>
      <c r="B47" s="44" t="s">
        <v>81</v>
      </c>
      <c r="C47" s="40" t="s">
        <v>16</v>
      </c>
      <c r="D47" s="41" t="s">
        <v>32</v>
      </c>
      <c r="E47" s="47" t="str">
        <f>E48</f>
        <v>БП00080070</v>
      </c>
      <c r="F47" s="40" t="s">
        <v>52</v>
      </c>
      <c r="G47" s="40"/>
      <c r="H47" s="42">
        <f>SUM(H48)</f>
        <v>5</v>
      </c>
      <c r="I47" s="42">
        <f>SUM(I48)</f>
        <v>0</v>
      </c>
      <c r="J47" s="42">
        <f>SUM(J48)</f>
        <v>5</v>
      </c>
    </row>
    <row r="48" spans="1:10" ht="25.5" customHeight="1">
      <c r="A48" s="45" t="s">
        <v>66</v>
      </c>
      <c r="B48" s="46" t="s">
        <v>81</v>
      </c>
      <c r="C48" s="40" t="s">
        <v>16</v>
      </c>
      <c r="D48" s="41" t="s">
        <v>32</v>
      </c>
      <c r="E48" s="47" t="str">
        <f>ЦСТ!C7</f>
        <v>БП00080070</v>
      </c>
      <c r="F48" s="40" t="s">
        <v>45</v>
      </c>
      <c r="G48" s="40" t="s">
        <v>50</v>
      </c>
      <c r="H48" s="108">
        <v>5</v>
      </c>
      <c r="I48" s="108">
        <v>0</v>
      </c>
      <c r="J48" s="108">
        <f>SUM(H48+I48)</f>
        <v>5</v>
      </c>
    </row>
    <row r="49" spans="1:10" ht="19.5" customHeight="1">
      <c r="A49" s="32" t="s">
        <v>73</v>
      </c>
      <c r="B49" s="48" t="s">
        <v>81</v>
      </c>
      <c r="C49" s="33" t="s">
        <v>74</v>
      </c>
      <c r="D49" s="34"/>
      <c r="E49" s="54"/>
      <c r="F49" s="41"/>
      <c r="G49" s="41"/>
      <c r="H49" s="35">
        <f>SUM(H50)</f>
        <v>34</v>
      </c>
      <c r="I49" s="35">
        <f>SUM(I50)</f>
        <v>5.2</v>
      </c>
      <c r="J49" s="35">
        <f>SUM(J50)</f>
        <v>39.2</v>
      </c>
    </row>
    <row r="50" spans="1:10" ht="19.5" customHeight="1">
      <c r="A50" s="32" t="s">
        <v>75</v>
      </c>
      <c r="B50" s="48" t="s">
        <v>81</v>
      </c>
      <c r="C50" s="33" t="s">
        <v>74</v>
      </c>
      <c r="D50" s="34" t="s">
        <v>76</v>
      </c>
      <c r="E50" s="54"/>
      <c r="F50" s="34"/>
      <c r="G50" s="34"/>
      <c r="H50" s="35">
        <f>H51</f>
        <v>34</v>
      </c>
      <c r="I50" s="35">
        <f>I51</f>
        <v>5.2</v>
      </c>
      <c r="J50" s="35">
        <f>J51</f>
        <v>39.2</v>
      </c>
    </row>
    <row r="51" spans="1:10" ht="33" customHeight="1">
      <c r="A51" s="38" t="s">
        <v>36</v>
      </c>
      <c r="B51" s="39" t="s">
        <v>81</v>
      </c>
      <c r="C51" s="40" t="s">
        <v>74</v>
      </c>
      <c r="D51" s="41" t="s">
        <v>76</v>
      </c>
      <c r="E51" s="47" t="str">
        <f>E54</f>
        <v>БП00051180</v>
      </c>
      <c r="F51" s="40"/>
      <c r="G51" s="40"/>
      <c r="H51" s="42">
        <f>H52+H55</f>
        <v>34</v>
      </c>
      <c r="I51" s="42">
        <f>I52+I55</f>
        <v>5.2</v>
      </c>
      <c r="J51" s="42">
        <f>J52+J55</f>
        <v>39.2</v>
      </c>
    </row>
    <row r="52" spans="1:10" ht="57.75" customHeight="1">
      <c r="A52" s="43" t="s">
        <v>47</v>
      </c>
      <c r="B52" s="44" t="s">
        <v>81</v>
      </c>
      <c r="C52" s="40" t="s">
        <v>74</v>
      </c>
      <c r="D52" s="41" t="s">
        <v>76</v>
      </c>
      <c r="E52" s="47" t="str">
        <f>E54</f>
        <v>БП00051180</v>
      </c>
      <c r="F52" s="41" t="s">
        <v>34</v>
      </c>
      <c r="G52" s="40"/>
      <c r="H52" s="42">
        <f>H53</f>
        <v>34</v>
      </c>
      <c r="I52" s="42">
        <f>I53</f>
        <v>5.2</v>
      </c>
      <c r="J52" s="42">
        <f>J53</f>
        <v>39.2</v>
      </c>
    </row>
    <row r="53" spans="1:10" ht="29.25" customHeight="1">
      <c r="A53" s="43" t="s">
        <v>48</v>
      </c>
      <c r="B53" s="44" t="s">
        <v>81</v>
      </c>
      <c r="C53" s="40" t="s">
        <v>74</v>
      </c>
      <c r="D53" s="41" t="s">
        <v>76</v>
      </c>
      <c r="E53" s="47" t="str">
        <f>E54</f>
        <v>БП00051180</v>
      </c>
      <c r="F53" s="41" t="s">
        <v>46</v>
      </c>
      <c r="G53" s="40"/>
      <c r="H53" s="42">
        <f>SUM(H54)</f>
        <v>34</v>
      </c>
      <c r="I53" s="42">
        <f>SUM(I54)</f>
        <v>5.2</v>
      </c>
      <c r="J53" s="42">
        <f>SUM(J54)</f>
        <v>39.2</v>
      </c>
    </row>
    <row r="54" spans="1:10" ht="19.5" customHeight="1">
      <c r="A54" s="45" t="s">
        <v>130</v>
      </c>
      <c r="B54" s="46" t="s">
        <v>81</v>
      </c>
      <c r="C54" s="40" t="s">
        <v>74</v>
      </c>
      <c r="D54" s="41" t="s">
        <v>76</v>
      </c>
      <c r="E54" s="47" t="str">
        <f>ЦСТ!C8</f>
        <v>БП00051180</v>
      </c>
      <c r="F54" s="40" t="s">
        <v>46</v>
      </c>
      <c r="G54" s="40" t="s">
        <v>131</v>
      </c>
      <c r="H54" s="108">
        <v>34</v>
      </c>
      <c r="I54" s="108">
        <v>5.2</v>
      </c>
      <c r="J54" s="108">
        <f>SUM(H54+I54)</f>
        <v>39.2</v>
      </c>
    </row>
    <row r="55" spans="1:10" ht="25.5" customHeight="1">
      <c r="A55" s="43" t="s">
        <v>53</v>
      </c>
      <c r="B55" s="98" t="s">
        <v>81</v>
      </c>
      <c r="C55" s="40" t="s">
        <v>74</v>
      </c>
      <c r="D55" s="41" t="s">
        <v>76</v>
      </c>
      <c r="E55" s="47" t="str">
        <f>E58</f>
        <v>БП00051180</v>
      </c>
      <c r="F55" s="40" t="s">
        <v>51</v>
      </c>
      <c r="G55" s="40"/>
      <c r="H55" s="109">
        <f>H58</f>
        <v>0</v>
      </c>
      <c r="I55" s="109">
        <f>I58</f>
        <v>0</v>
      </c>
      <c r="J55" s="109">
        <f>J58</f>
        <v>0</v>
      </c>
    </row>
    <row r="56" spans="1:10" ht="27" customHeight="1">
      <c r="A56" s="43" t="s">
        <v>54</v>
      </c>
      <c r="B56" s="44" t="s">
        <v>81</v>
      </c>
      <c r="C56" s="40" t="s">
        <v>74</v>
      </c>
      <c r="D56" s="41" t="s">
        <v>76</v>
      </c>
      <c r="E56" s="47" t="str">
        <f>E58</f>
        <v>БП00051180</v>
      </c>
      <c r="F56" s="40" t="s">
        <v>52</v>
      </c>
      <c r="G56" s="40"/>
      <c r="H56" s="42">
        <f>H58</f>
        <v>0</v>
      </c>
      <c r="I56" s="42">
        <f>I58</f>
        <v>0</v>
      </c>
      <c r="J56" s="42">
        <f>J58</f>
        <v>0</v>
      </c>
    </row>
    <row r="57" spans="1:10" ht="30" customHeight="1">
      <c r="A57" s="43" t="s">
        <v>55</v>
      </c>
      <c r="B57" s="44" t="s">
        <v>81</v>
      </c>
      <c r="C57" s="40" t="s">
        <v>74</v>
      </c>
      <c r="D57" s="41" t="s">
        <v>76</v>
      </c>
      <c r="E57" s="47" t="str">
        <f>E58</f>
        <v>БП00051180</v>
      </c>
      <c r="F57" s="40" t="s">
        <v>45</v>
      </c>
      <c r="G57" s="40"/>
      <c r="H57" s="42">
        <f>SUM(H58)</f>
        <v>0</v>
      </c>
      <c r="I57" s="42">
        <f>SUM(I58)</f>
        <v>0</v>
      </c>
      <c r="J57" s="42">
        <f>SUM(J58)</f>
        <v>0</v>
      </c>
    </row>
    <row r="58" spans="1:10" ht="21.75" customHeight="1">
      <c r="A58" s="45" t="s">
        <v>27</v>
      </c>
      <c r="B58" s="46" t="s">
        <v>81</v>
      </c>
      <c r="C58" s="40" t="s">
        <v>74</v>
      </c>
      <c r="D58" s="41" t="s">
        <v>76</v>
      </c>
      <c r="E58" s="47" t="str">
        <f>ЦСТ!C8</f>
        <v>БП00051180</v>
      </c>
      <c r="F58" s="40" t="s">
        <v>45</v>
      </c>
      <c r="G58" s="40" t="s">
        <v>131</v>
      </c>
      <c r="H58" s="108"/>
      <c r="I58" s="108"/>
      <c r="J58" s="108"/>
    </row>
    <row r="59" spans="1:10" ht="30.75" customHeight="1">
      <c r="A59" s="17" t="s">
        <v>132</v>
      </c>
      <c r="B59" s="21" t="s">
        <v>81</v>
      </c>
      <c r="C59" s="40" t="s">
        <v>74</v>
      </c>
      <c r="D59" s="41" t="s">
        <v>76</v>
      </c>
      <c r="E59" s="47" t="s">
        <v>113</v>
      </c>
      <c r="F59" s="40" t="s">
        <v>42</v>
      </c>
      <c r="G59" s="40" t="s">
        <v>50</v>
      </c>
      <c r="H59" s="110"/>
      <c r="I59" s="110"/>
      <c r="J59" s="110">
        <f>SUM(H59+I59)</f>
        <v>0</v>
      </c>
    </row>
    <row r="60" spans="1:10" s="77" customFormat="1" ht="17.25" customHeight="1">
      <c r="A60" s="32" t="s">
        <v>95</v>
      </c>
      <c r="B60" s="48" t="s">
        <v>81</v>
      </c>
      <c r="C60" s="33" t="s">
        <v>17</v>
      </c>
      <c r="D60" s="34" t="s">
        <v>96</v>
      </c>
      <c r="E60" s="54"/>
      <c r="F60" s="59"/>
      <c r="G60" s="34"/>
      <c r="H60" s="35">
        <f>H64+H68</f>
        <v>2</v>
      </c>
      <c r="I60" s="35">
        <f>I64+I68</f>
        <v>0</v>
      </c>
      <c r="J60" s="35">
        <f>J64+J68</f>
        <v>2</v>
      </c>
    </row>
    <row r="61" spans="1:10" s="84" customFormat="1" ht="47.25" customHeight="1">
      <c r="A61" s="85" t="s">
        <v>97</v>
      </c>
      <c r="B61" s="92" t="s">
        <v>81</v>
      </c>
      <c r="C61" s="81" t="s">
        <v>17</v>
      </c>
      <c r="D61" s="91" t="s">
        <v>96</v>
      </c>
      <c r="E61" s="47" t="str">
        <f>E64</f>
        <v>БП00089060</v>
      </c>
      <c r="F61" s="94"/>
      <c r="G61" s="91"/>
      <c r="H61" s="83"/>
      <c r="I61" s="83"/>
      <c r="J61" s="83"/>
    </row>
    <row r="62" spans="1:10" ht="30.75" customHeight="1">
      <c r="A62" s="43" t="s">
        <v>53</v>
      </c>
      <c r="B62" s="44" t="s">
        <v>81</v>
      </c>
      <c r="C62" s="40" t="s">
        <v>17</v>
      </c>
      <c r="D62" s="40" t="s">
        <v>96</v>
      </c>
      <c r="E62" s="50" t="str">
        <f>E64</f>
        <v>БП00089060</v>
      </c>
      <c r="F62" s="41" t="s">
        <v>51</v>
      </c>
      <c r="G62" s="41"/>
      <c r="H62" s="42">
        <f>SUM(H64)</f>
        <v>1</v>
      </c>
      <c r="I62" s="42">
        <f>SUM(I64)</f>
        <v>0</v>
      </c>
      <c r="J62" s="42">
        <f>SUM(J64)</f>
        <v>1</v>
      </c>
    </row>
    <row r="63" spans="1:10" ht="33.75" customHeight="1">
      <c r="A63" s="43" t="s">
        <v>54</v>
      </c>
      <c r="B63" s="44" t="s">
        <v>81</v>
      </c>
      <c r="C63" s="40" t="s">
        <v>17</v>
      </c>
      <c r="D63" s="40" t="s">
        <v>96</v>
      </c>
      <c r="E63" s="50" t="str">
        <f>E64</f>
        <v>БП00089060</v>
      </c>
      <c r="F63" s="41" t="s">
        <v>52</v>
      </c>
      <c r="G63" s="41"/>
      <c r="H63" s="42">
        <f>SUM(H64)</f>
        <v>1</v>
      </c>
      <c r="I63" s="42">
        <f>SUM(I64)</f>
        <v>0</v>
      </c>
      <c r="J63" s="42">
        <f>SUM(J64)</f>
        <v>1</v>
      </c>
    </row>
    <row r="64" spans="1:10" ht="21" customHeight="1">
      <c r="A64" s="60" t="s">
        <v>130</v>
      </c>
      <c r="B64" s="61" t="s">
        <v>81</v>
      </c>
      <c r="C64" s="40" t="s">
        <v>17</v>
      </c>
      <c r="D64" s="40" t="s">
        <v>96</v>
      </c>
      <c r="E64" s="50" t="str">
        <f>ЦСТ!C24</f>
        <v>БП00089060</v>
      </c>
      <c r="F64" s="41" t="s">
        <v>45</v>
      </c>
      <c r="G64" s="41" t="s">
        <v>131</v>
      </c>
      <c r="H64" s="108">
        <v>1</v>
      </c>
      <c r="I64" s="108"/>
      <c r="J64" s="108">
        <f>SUM(H64:I64)</f>
        <v>1</v>
      </c>
    </row>
    <row r="65" spans="1:10" s="84" customFormat="1" ht="63" customHeight="1">
      <c r="A65" s="85" t="s">
        <v>103</v>
      </c>
      <c r="B65" s="92" t="s">
        <v>81</v>
      </c>
      <c r="C65" s="81" t="s">
        <v>17</v>
      </c>
      <c r="D65" s="91" t="s">
        <v>96</v>
      </c>
      <c r="E65" s="47" t="str">
        <f>E68</f>
        <v>БП00089070</v>
      </c>
      <c r="F65" s="94"/>
      <c r="G65" s="91"/>
      <c r="H65" s="83"/>
      <c r="I65" s="83"/>
      <c r="J65" s="83"/>
    </row>
    <row r="66" spans="1:10" ht="30.75" customHeight="1">
      <c r="A66" s="43" t="s">
        <v>53</v>
      </c>
      <c r="B66" s="44" t="s">
        <v>81</v>
      </c>
      <c r="C66" s="40" t="s">
        <v>17</v>
      </c>
      <c r="D66" s="40" t="s">
        <v>96</v>
      </c>
      <c r="E66" s="50" t="str">
        <f>E68</f>
        <v>БП00089070</v>
      </c>
      <c r="F66" s="41" t="s">
        <v>51</v>
      </c>
      <c r="G66" s="41"/>
      <c r="H66" s="42">
        <f>SUM(H68)</f>
        <v>1</v>
      </c>
      <c r="I66" s="42">
        <f>SUM(I68)</f>
        <v>0</v>
      </c>
      <c r="J66" s="42">
        <f>SUM(J68)</f>
        <v>1</v>
      </c>
    </row>
    <row r="67" spans="1:10" ht="33.75" customHeight="1">
      <c r="A67" s="43" t="s">
        <v>54</v>
      </c>
      <c r="B67" s="44" t="s">
        <v>81</v>
      </c>
      <c r="C67" s="40" t="s">
        <v>17</v>
      </c>
      <c r="D67" s="40" t="s">
        <v>96</v>
      </c>
      <c r="E67" s="50" t="str">
        <f>E68</f>
        <v>БП00089070</v>
      </c>
      <c r="F67" s="41" t="s">
        <v>52</v>
      </c>
      <c r="G67" s="41"/>
      <c r="H67" s="42">
        <f>SUM(H68)</f>
        <v>1</v>
      </c>
      <c r="I67" s="42">
        <f>SUM(I68)</f>
        <v>0</v>
      </c>
      <c r="J67" s="42">
        <f>SUM(J68)</f>
        <v>1</v>
      </c>
    </row>
    <row r="68" spans="1:10" ht="21" customHeight="1">
      <c r="A68" s="60" t="s">
        <v>130</v>
      </c>
      <c r="B68" s="61" t="s">
        <v>81</v>
      </c>
      <c r="C68" s="40" t="s">
        <v>17</v>
      </c>
      <c r="D68" s="40" t="s">
        <v>96</v>
      </c>
      <c r="E68" s="50" t="str">
        <f>ЦСТ!C25</f>
        <v>БП00089070</v>
      </c>
      <c r="F68" s="41" t="s">
        <v>45</v>
      </c>
      <c r="G68" s="41" t="s">
        <v>131</v>
      </c>
      <c r="H68" s="108">
        <v>1</v>
      </c>
      <c r="I68" s="108"/>
      <c r="J68" s="108">
        <f>SUM(H68:I68)</f>
        <v>1</v>
      </c>
    </row>
    <row r="69" spans="1:10" ht="14.25" customHeight="1">
      <c r="A69" s="32" t="s">
        <v>39</v>
      </c>
      <c r="B69" s="48" t="s">
        <v>81</v>
      </c>
      <c r="C69" s="33" t="s">
        <v>17</v>
      </c>
      <c r="D69" s="33" t="s">
        <v>40</v>
      </c>
      <c r="E69" s="54"/>
      <c r="F69" s="59"/>
      <c r="G69" s="34"/>
      <c r="H69" s="100">
        <f>SUM(H73)</f>
        <v>405.2</v>
      </c>
      <c r="I69" s="100">
        <f>SUM(I73)</f>
        <v>4.4</v>
      </c>
      <c r="J69" s="100">
        <f>SUM(H69+I69)</f>
        <v>409.59999999999997</v>
      </c>
    </row>
    <row r="70" spans="1:10" s="84" customFormat="1" ht="61.5" customHeight="1">
      <c r="A70" s="85" t="s">
        <v>157</v>
      </c>
      <c r="B70" s="86" t="s">
        <v>81</v>
      </c>
      <c r="C70" s="81" t="s">
        <v>17</v>
      </c>
      <c r="D70" s="81" t="s">
        <v>40</v>
      </c>
      <c r="E70" s="50" t="str">
        <f>E73</f>
        <v>БП00089950</v>
      </c>
      <c r="F70" s="91"/>
      <c r="G70" s="91"/>
      <c r="H70" s="83">
        <f>SUM(H73)</f>
        <v>405.2</v>
      </c>
      <c r="I70" s="83">
        <f>SUM(I73)</f>
        <v>4.4</v>
      </c>
      <c r="J70" s="83">
        <f>SUM(J73)</f>
        <v>409.59999999999997</v>
      </c>
    </row>
    <row r="71" spans="1:10" ht="30.75" customHeight="1">
      <c r="A71" s="43" t="s">
        <v>53</v>
      </c>
      <c r="B71" s="44" t="s">
        <v>81</v>
      </c>
      <c r="C71" s="40" t="s">
        <v>17</v>
      </c>
      <c r="D71" s="40" t="s">
        <v>40</v>
      </c>
      <c r="E71" s="50" t="str">
        <f>E73</f>
        <v>БП00089950</v>
      </c>
      <c r="F71" s="41" t="s">
        <v>51</v>
      </c>
      <c r="G71" s="41"/>
      <c r="H71" s="42">
        <f>SUM(H73)</f>
        <v>405.2</v>
      </c>
      <c r="I71" s="42">
        <f>SUM(I73)</f>
        <v>4.4</v>
      </c>
      <c r="J71" s="42">
        <f>SUM(J73)</f>
        <v>409.59999999999997</v>
      </c>
    </row>
    <row r="72" spans="1:10" ht="33.75" customHeight="1">
      <c r="A72" s="43" t="s">
        <v>54</v>
      </c>
      <c r="B72" s="44" t="s">
        <v>81</v>
      </c>
      <c r="C72" s="40" t="s">
        <v>17</v>
      </c>
      <c r="D72" s="40" t="s">
        <v>40</v>
      </c>
      <c r="E72" s="50" t="str">
        <f>E73</f>
        <v>БП00089950</v>
      </c>
      <c r="F72" s="41" t="s">
        <v>52</v>
      </c>
      <c r="G72" s="41"/>
      <c r="H72" s="42">
        <f>SUM(H73)</f>
        <v>405.2</v>
      </c>
      <c r="I72" s="42">
        <f>SUM(I73)</f>
        <v>4.4</v>
      </c>
      <c r="J72" s="42">
        <f>SUM(J73)</f>
        <v>409.59999999999997</v>
      </c>
    </row>
    <row r="73" spans="1:10" ht="21" customHeight="1">
      <c r="A73" s="60" t="s">
        <v>66</v>
      </c>
      <c r="B73" s="61" t="s">
        <v>81</v>
      </c>
      <c r="C73" s="40" t="s">
        <v>17</v>
      </c>
      <c r="D73" s="40" t="s">
        <v>40</v>
      </c>
      <c r="E73" s="50" t="str">
        <f>ЦСТ!C10</f>
        <v>БП00089950</v>
      </c>
      <c r="F73" s="41" t="s">
        <v>45</v>
      </c>
      <c r="G73" s="41" t="s">
        <v>131</v>
      </c>
      <c r="H73" s="108">
        <v>405.2</v>
      </c>
      <c r="I73" s="108">
        <v>4.4</v>
      </c>
      <c r="J73" s="108">
        <f>SUM(H73+I73)</f>
        <v>409.59999999999997</v>
      </c>
    </row>
    <row r="74" spans="1:10" ht="19.5" customHeight="1">
      <c r="A74" s="32" t="s">
        <v>35</v>
      </c>
      <c r="B74" s="48" t="s">
        <v>81</v>
      </c>
      <c r="C74" s="33" t="s">
        <v>18</v>
      </c>
      <c r="D74" s="33"/>
      <c r="E74" s="49"/>
      <c r="F74" s="33"/>
      <c r="G74" s="33"/>
      <c r="H74" s="35">
        <f>H75+H81+H90</f>
        <v>143.70000000000002</v>
      </c>
      <c r="I74" s="35">
        <f>I75+I81+I90</f>
        <v>0</v>
      </c>
      <c r="J74" s="35">
        <f>J75+J81+J90</f>
        <v>143.70000000000002</v>
      </c>
    </row>
    <row r="75" spans="1:10" ht="15.75" customHeight="1">
      <c r="A75" s="62" t="s">
        <v>63</v>
      </c>
      <c r="B75" s="63" t="s">
        <v>81</v>
      </c>
      <c r="C75" s="64" t="s">
        <v>18</v>
      </c>
      <c r="D75" s="64" t="s">
        <v>64</v>
      </c>
      <c r="E75" s="65"/>
      <c r="F75" s="33"/>
      <c r="G75" s="33"/>
      <c r="H75" s="35">
        <f>SUM(H80)</f>
        <v>0</v>
      </c>
      <c r="I75" s="35">
        <f>SUM(I80)</f>
        <v>0</v>
      </c>
      <c r="J75" s="35">
        <f>SUM(J80)</f>
        <v>0</v>
      </c>
    </row>
    <row r="76" spans="1:10" s="84" customFormat="1" ht="20.25" customHeight="1">
      <c r="A76" s="88" t="s">
        <v>106</v>
      </c>
      <c r="B76" s="86" t="s">
        <v>81</v>
      </c>
      <c r="C76" s="81" t="s">
        <v>18</v>
      </c>
      <c r="D76" s="81" t="s">
        <v>64</v>
      </c>
      <c r="E76" s="50" t="str">
        <f>E80</f>
        <v>БП00080090</v>
      </c>
      <c r="F76" s="89"/>
      <c r="G76" s="90"/>
      <c r="H76" s="83">
        <f>SUM(H80)</f>
        <v>0</v>
      </c>
      <c r="I76" s="83">
        <f>SUM(I80)</f>
        <v>0</v>
      </c>
      <c r="J76" s="83">
        <f>SUM(J80)</f>
        <v>0</v>
      </c>
    </row>
    <row r="77" spans="1:10" ht="32.25" customHeight="1">
      <c r="A77" s="43" t="s">
        <v>53</v>
      </c>
      <c r="B77" s="44" t="s">
        <v>81</v>
      </c>
      <c r="C77" s="40" t="s">
        <v>18</v>
      </c>
      <c r="D77" s="40" t="s">
        <v>64</v>
      </c>
      <c r="E77" s="50" t="str">
        <f>E80</f>
        <v>БП00080090</v>
      </c>
      <c r="F77" s="40" t="s">
        <v>51</v>
      </c>
      <c r="G77" s="40"/>
      <c r="H77" s="42">
        <f>SUM(H80)</f>
        <v>0</v>
      </c>
      <c r="I77" s="42">
        <f>SUM(I80)</f>
        <v>0</v>
      </c>
      <c r="J77" s="42">
        <f>SUM(J80)</f>
        <v>0</v>
      </c>
    </row>
    <row r="78" spans="1:10" ht="30" customHeight="1">
      <c r="A78" s="43" t="s">
        <v>54</v>
      </c>
      <c r="B78" s="44" t="s">
        <v>81</v>
      </c>
      <c r="C78" s="40" t="s">
        <v>18</v>
      </c>
      <c r="D78" s="40" t="s">
        <v>64</v>
      </c>
      <c r="E78" s="50" t="str">
        <f>E80</f>
        <v>БП00080090</v>
      </c>
      <c r="F78" s="40" t="s">
        <v>52</v>
      </c>
      <c r="G78" s="40"/>
      <c r="H78" s="42">
        <f>SUM(H80)</f>
        <v>0</v>
      </c>
      <c r="I78" s="42">
        <f>SUM(I80)</f>
        <v>0</v>
      </c>
      <c r="J78" s="42">
        <f>SUM(J80)</f>
        <v>0</v>
      </c>
    </row>
    <row r="79" spans="1:10" ht="32.25" customHeight="1">
      <c r="A79" s="17" t="s">
        <v>44</v>
      </c>
      <c r="B79" s="21" t="s">
        <v>81</v>
      </c>
      <c r="C79" s="40" t="s">
        <v>18</v>
      </c>
      <c r="D79" s="40" t="s">
        <v>64</v>
      </c>
      <c r="E79" s="50" t="str">
        <f>E80</f>
        <v>БП00080090</v>
      </c>
      <c r="F79" s="40" t="s">
        <v>45</v>
      </c>
      <c r="G79" s="40"/>
      <c r="H79" s="42">
        <f>SUM(H80)</f>
        <v>0</v>
      </c>
      <c r="I79" s="42">
        <f>SUM(I80)</f>
        <v>0</v>
      </c>
      <c r="J79" s="42">
        <f>SUM(J80)</f>
        <v>0</v>
      </c>
    </row>
    <row r="80" spans="1:10" ht="15.75" customHeight="1">
      <c r="A80" s="45" t="s">
        <v>66</v>
      </c>
      <c r="B80" s="46" t="s">
        <v>81</v>
      </c>
      <c r="C80" s="40" t="s">
        <v>18</v>
      </c>
      <c r="D80" s="40" t="s">
        <v>64</v>
      </c>
      <c r="E80" s="50" t="str">
        <f>ЦСТ!C12</f>
        <v>БП00080090</v>
      </c>
      <c r="F80" s="40" t="s">
        <v>45</v>
      </c>
      <c r="G80" s="40" t="s">
        <v>50</v>
      </c>
      <c r="H80" s="108"/>
      <c r="I80" s="108"/>
      <c r="J80" s="108"/>
    </row>
    <row r="81" spans="1:10" ht="21" customHeight="1">
      <c r="A81" s="32" t="s">
        <v>88</v>
      </c>
      <c r="B81" s="48" t="s">
        <v>81</v>
      </c>
      <c r="C81" s="33" t="s">
        <v>18</v>
      </c>
      <c r="D81" s="33" t="s">
        <v>89</v>
      </c>
      <c r="E81" s="49"/>
      <c r="F81" s="33"/>
      <c r="G81" s="33"/>
      <c r="H81" s="35">
        <f>SUM(H85+H89)</f>
        <v>136.8</v>
      </c>
      <c r="I81" s="35">
        <f>SUM(I85+I89)</f>
        <v>0</v>
      </c>
      <c r="J81" s="35">
        <f>SUM(J85+J89)</f>
        <v>136.8</v>
      </c>
    </row>
    <row r="82" spans="1:10" s="84" customFormat="1" ht="62.25" customHeight="1">
      <c r="A82" s="85" t="s">
        <v>133</v>
      </c>
      <c r="B82" s="87" t="s">
        <v>81</v>
      </c>
      <c r="C82" s="81" t="s">
        <v>18</v>
      </c>
      <c r="D82" s="81" t="s">
        <v>89</v>
      </c>
      <c r="E82" s="50" t="str">
        <f>E85</f>
        <v>БП00099950</v>
      </c>
      <c r="F82" s="81"/>
      <c r="G82" s="81"/>
      <c r="H82" s="83">
        <f>H85</f>
        <v>96.8</v>
      </c>
      <c r="I82" s="83">
        <f>I85</f>
        <v>0</v>
      </c>
      <c r="J82" s="83">
        <f>J85</f>
        <v>96.8</v>
      </c>
    </row>
    <row r="83" spans="1:10" ht="32.25" customHeight="1">
      <c r="A83" s="43" t="s">
        <v>53</v>
      </c>
      <c r="B83" s="44" t="s">
        <v>81</v>
      </c>
      <c r="C83" s="40" t="s">
        <v>18</v>
      </c>
      <c r="D83" s="40" t="s">
        <v>89</v>
      </c>
      <c r="E83" s="50" t="str">
        <f>E85</f>
        <v>БП00099950</v>
      </c>
      <c r="F83" s="40" t="s">
        <v>51</v>
      </c>
      <c r="G83" s="40"/>
      <c r="H83" s="42">
        <f>SUM(H85)</f>
        <v>96.8</v>
      </c>
      <c r="I83" s="42">
        <f>SUM(I85)</f>
        <v>0</v>
      </c>
      <c r="J83" s="42">
        <f>SUM(J85)</f>
        <v>96.8</v>
      </c>
    </row>
    <row r="84" spans="1:10" ht="30" customHeight="1">
      <c r="A84" s="43" t="s">
        <v>54</v>
      </c>
      <c r="B84" s="44" t="s">
        <v>81</v>
      </c>
      <c r="C84" s="40" t="s">
        <v>18</v>
      </c>
      <c r="D84" s="40" t="s">
        <v>89</v>
      </c>
      <c r="E84" s="50" t="str">
        <f>E85</f>
        <v>БП00099950</v>
      </c>
      <c r="F84" s="40" t="s">
        <v>52</v>
      </c>
      <c r="G84" s="40"/>
      <c r="H84" s="42">
        <f>SUM(H85)</f>
        <v>96.8</v>
      </c>
      <c r="I84" s="42">
        <f>SUM(I85)</f>
        <v>0</v>
      </c>
      <c r="J84" s="42">
        <f>SUM(J85)</f>
        <v>96.8</v>
      </c>
    </row>
    <row r="85" spans="1:10" ht="15.75" customHeight="1">
      <c r="A85" s="45" t="s">
        <v>130</v>
      </c>
      <c r="B85" s="46" t="s">
        <v>81</v>
      </c>
      <c r="C85" s="40" t="s">
        <v>18</v>
      </c>
      <c r="D85" s="40" t="s">
        <v>89</v>
      </c>
      <c r="E85" s="50" t="str">
        <f>ЦСТ!C27</f>
        <v>БП00099950</v>
      </c>
      <c r="F85" s="40" t="s">
        <v>45</v>
      </c>
      <c r="G85" s="40" t="s">
        <v>131</v>
      </c>
      <c r="H85" s="108">
        <v>96.8</v>
      </c>
      <c r="I85" s="108"/>
      <c r="J85" s="108">
        <f>SUM(H85+I85)</f>
        <v>96.8</v>
      </c>
    </row>
    <row r="86" spans="1:10" s="84" customFormat="1" ht="22.5" customHeight="1">
      <c r="A86" s="85" t="s">
        <v>105</v>
      </c>
      <c r="B86" s="86" t="s">
        <v>81</v>
      </c>
      <c r="C86" s="81" t="s">
        <v>18</v>
      </c>
      <c r="D86" s="81" t="s">
        <v>89</v>
      </c>
      <c r="E86" s="50" t="str">
        <f>E89</f>
        <v>БП00081891</v>
      </c>
      <c r="F86" s="81"/>
      <c r="G86" s="81"/>
      <c r="H86" s="83">
        <f>SUM(H89)</f>
        <v>40</v>
      </c>
      <c r="I86" s="83">
        <f>SUM(I89)</f>
        <v>0</v>
      </c>
      <c r="J86" s="83">
        <f>SUM(J89)</f>
        <v>40</v>
      </c>
    </row>
    <row r="87" spans="1:10" ht="32.25" customHeight="1">
      <c r="A87" s="43" t="s">
        <v>53</v>
      </c>
      <c r="B87" s="44" t="s">
        <v>81</v>
      </c>
      <c r="C87" s="40" t="s">
        <v>18</v>
      </c>
      <c r="D87" s="40" t="s">
        <v>89</v>
      </c>
      <c r="E87" s="50" t="str">
        <f>E89</f>
        <v>БП00081891</v>
      </c>
      <c r="F87" s="40" t="s">
        <v>51</v>
      </c>
      <c r="G87" s="40"/>
      <c r="H87" s="42">
        <f>SUM(H89)</f>
        <v>40</v>
      </c>
      <c r="I87" s="42">
        <f>SUM(I89)</f>
        <v>0</v>
      </c>
      <c r="J87" s="42">
        <f>SUM(J89)</f>
        <v>40</v>
      </c>
    </row>
    <row r="88" spans="1:10" ht="30" customHeight="1">
      <c r="A88" s="43" t="s">
        <v>54</v>
      </c>
      <c r="B88" s="44" t="s">
        <v>81</v>
      </c>
      <c r="C88" s="40" t="s">
        <v>18</v>
      </c>
      <c r="D88" s="40" t="s">
        <v>89</v>
      </c>
      <c r="E88" s="50" t="str">
        <f>E89</f>
        <v>БП00081891</v>
      </c>
      <c r="F88" s="40" t="s">
        <v>52</v>
      </c>
      <c r="G88" s="40"/>
      <c r="H88" s="42">
        <f>SUM(H89)</f>
        <v>40</v>
      </c>
      <c r="I88" s="42">
        <f>SUM(I89)</f>
        <v>0</v>
      </c>
      <c r="J88" s="42">
        <f>SUM(J89)</f>
        <v>40</v>
      </c>
    </row>
    <row r="89" spans="1:10" ht="15.75" customHeight="1">
      <c r="A89" s="45" t="s">
        <v>66</v>
      </c>
      <c r="B89" s="46" t="s">
        <v>81</v>
      </c>
      <c r="C89" s="40" t="s">
        <v>18</v>
      </c>
      <c r="D89" s="40" t="s">
        <v>89</v>
      </c>
      <c r="E89" s="50" t="str">
        <f>ЦСТ!C13</f>
        <v>БП00081891</v>
      </c>
      <c r="F89" s="40" t="s">
        <v>45</v>
      </c>
      <c r="G89" s="40" t="s">
        <v>50</v>
      </c>
      <c r="H89" s="108">
        <v>40</v>
      </c>
      <c r="I89" s="108"/>
      <c r="J89" s="108">
        <f>SUM(H89+I89)</f>
        <v>40</v>
      </c>
    </row>
    <row r="90" spans="1:10" ht="16.5" customHeight="1">
      <c r="A90" s="67" t="s">
        <v>70</v>
      </c>
      <c r="B90" s="68" t="s">
        <v>81</v>
      </c>
      <c r="C90" s="33" t="s">
        <v>18</v>
      </c>
      <c r="D90" s="33" t="s">
        <v>71</v>
      </c>
      <c r="E90" s="49"/>
      <c r="F90" s="33"/>
      <c r="G90" s="33"/>
      <c r="H90" s="35">
        <f>H91+H95+H99</f>
        <v>6.9</v>
      </c>
      <c r="I90" s="35">
        <f>I91+I95+I99</f>
        <v>0</v>
      </c>
      <c r="J90" s="35">
        <f>J91+J95+J99</f>
        <v>6.9</v>
      </c>
    </row>
    <row r="91" spans="1:10" s="84" customFormat="1" ht="35.25" customHeight="1">
      <c r="A91" s="85" t="s">
        <v>107</v>
      </c>
      <c r="B91" s="86" t="s">
        <v>81</v>
      </c>
      <c r="C91" s="81" t="s">
        <v>18</v>
      </c>
      <c r="D91" s="81" t="s">
        <v>71</v>
      </c>
      <c r="E91" s="50" t="str">
        <f>E94</f>
        <v>БП00089030</v>
      </c>
      <c r="F91" s="81"/>
      <c r="G91" s="81"/>
      <c r="H91" s="83">
        <f>SUM(H94)</f>
        <v>1.9</v>
      </c>
      <c r="I91" s="83">
        <f>SUM(I94)</f>
        <v>0</v>
      </c>
      <c r="J91" s="83">
        <f>SUM(J94)</f>
        <v>1.9</v>
      </c>
    </row>
    <row r="92" spans="1:10" s="78" customFormat="1" ht="32.25" customHeight="1">
      <c r="A92" s="43" t="s">
        <v>53</v>
      </c>
      <c r="B92" s="44" t="s">
        <v>81</v>
      </c>
      <c r="C92" s="40" t="s">
        <v>18</v>
      </c>
      <c r="D92" s="40" t="s">
        <v>71</v>
      </c>
      <c r="E92" s="50" t="str">
        <f>E94</f>
        <v>БП00089030</v>
      </c>
      <c r="F92" s="40" t="s">
        <v>51</v>
      </c>
      <c r="G92" s="40"/>
      <c r="H92" s="42">
        <f>SUM(H94)</f>
        <v>1.9</v>
      </c>
      <c r="I92" s="42">
        <f>SUM(I94)</f>
        <v>0</v>
      </c>
      <c r="J92" s="42">
        <f>SUM(J94)</f>
        <v>1.9</v>
      </c>
    </row>
    <row r="93" spans="1:10" s="78" customFormat="1" ht="32.25" customHeight="1">
      <c r="A93" s="43" t="s">
        <v>54</v>
      </c>
      <c r="B93" s="44" t="s">
        <v>81</v>
      </c>
      <c r="C93" s="40" t="s">
        <v>18</v>
      </c>
      <c r="D93" s="40" t="s">
        <v>71</v>
      </c>
      <c r="E93" s="50" t="str">
        <f>E94</f>
        <v>БП00089030</v>
      </c>
      <c r="F93" s="40" t="s">
        <v>52</v>
      </c>
      <c r="G93" s="40"/>
      <c r="H93" s="42">
        <f>SUM(H94)</f>
        <v>1.9</v>
      </c>
      <c r="I93" s="42">
        <f>SUM(I94)</f>
        <v>0</v>
      </c>
      <c r="J93" s="42">
        <f>SUM(J94)</f>
        <v>1.9</v>
      </c>
    </row>
    <row r="94" spans="1:10" s="78" customFormat="1" ht="16.5" customHeight="1">
      <c r="A94" s="45" t="s">
        <v>130</v>
      </c>
      <c r="B94" s="46" t="s">
        <v>81</v>
      </c>
      <c r="C94" s="40" t="s">
        <v>18</v>
      </c>
      <c r="D94" s="40" t="s">
        <v>71</v>
      </c>
      <c r="E94" s="50" t="str">
        <f>ЦСТ!C14</f>
        <v>БП00089030</v>
      </c>
      <c r="F94" s="40" t="s">
        <v>45</v>
      </c>
      <c r="G94" s="40" t="s">
        <v>131</v>
      </c>
      <c r="H94" s="108">
        <v>1.9</v>
      </c>
      <c r="I94" s="108"/>
      <c r="J94" s="108">
        <f>SUM(H94+I94)</f>
        <v>1.9</v>
      </c>
    </row>
    <row r="95" spans="1:10" s="84" customFormat="1" ht="34.5" customHeight="1">
      <c r="A95" s="85" t="s">
        <v>108</v>
      </c>
      <c r="B95" s="86" t="s">
        <v>81</v>
      </c>
      <c r="C95" s="81" t="s">
        <v>18</v>
      </c>
      <c r="D95" s="81" t="s">
        <v>71</v>
      </c>
      <c r="E95" s="50" t="str">
        <f>E98</f>
        <v>БП00089040</v>
      </c>
      <c r="F95" s="81"/>
      <c r="G95" s="81"/>
      <c r="H95" s="83">
        <f>SUM(H98)</f>
        <v>4</v>
      </c>
      <c r="I95" s="83">
        <f>SUM(I98)</f>
        <v>0</v>
      </c>
      <c r="J95" s="83">
        <f>SUM(J98)</f>
        <v>4</v>
      </c>
    </row>
    <row r="96" spans="1:10" s="78" customFormat="1" ht="33" customHeight="1">
      <c r="A96" s="43" t="s">
        <v>53</v>
      </c>
      <c r="B96" s="44" t="s">
        <v>81</v>
      </c>
      <c r="C96" s="40" t="s">
        <v>18</v>
      </c>
      <c r="D96" s="40" t="s">
        <v>71</v>
      </c>
      <c r="E96" s="50" t="str">
        <f>E98</f>
        <v>БП00089040</v>
      </c>
      <c r="F96" s="40" t="s">
        <v>51</v>
      </c>
      <c r="G96" s="40"/>
      <c r="H96" s="42">
        <f>SUM(H98)</f>
        <v>4</v>
      </c>
      <c r="I96" s="42">
        <f>SUM(I98)</f>
        <v>0</v>
      </c>
      <c r="J96" s="42">
        <f>SUM(J98)</f>
        <v>4</v>
      </c>
    </row>
    <row r="97" spans="1:10" s="78" customFormat="1" ht="31.5" customHeight="1">
      <c r="A97" s="43" t="s">
        <v>54</v>
      </c>
      <c r="B97" s="44" t="s">
        <v>81</v>
      </c>
      <c r="C97" s="40" t="s">
        <v>18</v>
      </c>
      <c r="D97" s="40" t="s">
        <v>71</v>
      </c>
      <c r="E97" s="50" t="str">
        <f>E98</f>
        <v>БП00089040</v>
      </c>
      <c r="F97" s="40" t="s">
        <v>52</v>
      </c>
      <c r="G97" s="40"/>
      <c r="H97" s="42">
        <f>SUM(H98)</f>
        <v>4</v>
      </c>
      <c r="I97" s="42">
        <f>SUM(I98)</f>
        <v>0</v>
      </c>
      <c r="J97" s="42">
        <f>SUM(J98)</f>
        <v>4</v>
      </c>
    </row>
    <row r="98" spans="1:10" s="78" customFormat="1" ht="16.5" customHeight="1">
      <c r="A98" s="45" t="s">
        <v>130</v>
      </c>
      <c r="B98" s="46" t="s">
        <v>81</v>
      </c>
      <c r="C98" s="40" t="s">
        <v>18</v>
      </c>
      <c r="D98" s="40" t="s">
        <v>71</v>
      </c>
      <c r="E98" s="50" t="str">
        <f>ЦСТ!C15</f>
        <v>БП00089040</v>
      </c>
      <c r="F98" s="40" t="s">
        <v>167</v>
      </c>
      <c r="G98" s="40" t="s">
        <v>131</v>
      </c>
      <c r="H98" s="108">
        <v>4</v>
      </c>
      <c r="I98" s="108"/>
      <c r="J98" s="108">
        <f>SUM(H98+I98)</f>
        <v>4</v>
      </c>
    </row>
    <row r="99" spans="1:10" s="84" customFormat="1" ht="67.5" customHeight="1">
      <c r="A99" s="85" t="s">
        <v>109</v>
      </c>
      <c r="B99" s="86" t="s">
        <v>81</v>
      </c>
      <c r="C99" s="81" t="s">
        <v>18</v>
      </c>
      <c r="D99" s="81" t="s">
        <v>71</v>
      </c>
      <c r="E99" s="50" t="str">
        <f>E102</f>
        <v>БП00089050</v>
      </c>
      <c r="F99" s="81"/>
      <c r="G99" s="81"/>
      <c r="H99" s="83">
        <f>SUM(H102)</f>
        <v>1</v>
      </c>
      <c r="I99" s="83">
        <f>SUM(I102)</f>
        <v>0</v>
      </c>
      <c r="J99" s="83">
        <f>SUM(J102)</f>
        <v>1</v>
      </c>
    </row>
    <row r="100" spans="1:10" s="78" customFormat="1" ht="33" customHeight="1">
      <c r="A100" s="43" t="s">
        <v>53</v>
      </c>
      <c r="B100" s="98" t="s">
        <v>81</v>
      </c>
      <c r="C100" s="40" t="s">
        <v>18</v>
      </c>
      <c r="D100" s="40" t="s">
        <v>71</v>
      </c>
      <c r="E100" s="50" t="str">
        <f>E102</f>
        <v>БП00089050</v>
      </c>
      <c r="F100" s="40" t="s">
        <v>51</v>
      </c>
      <c r="G100" s="40"/>
      <c r="H100" s="42">
        <f>SUM(H102)</f>
        <v>1</v>
      </c>
      <c r="I100" s="42">
        <f>SUM(I102)</f>
        <v>0</v>
      </c>
      <c r="J100" s="42">
        <f>SUM(J102)</f>
        <v>1</v>
      </c>
    </row>
    <row r="101" spans="1:10" s="78" customFormat="1" ht="33.75" customHeight="1">
      <c r="A101" s="43" t="s">
        <v>54</v>
      </c>
      <c r="B101" s="98" t="s">
        <v>81</v>
      </c>
      <c r="C101" s="40" t="s">
        <v>18</v>
      </c>
      <c r="D101" s="40" t="s">
        <v>71</v>
      </c>
      <c r="E101" s="50" t="str">
        <f>E102</f>
        <v>БП00089050</v>
      </c>
      <c r="F101" s="40" t="s">
        <v>52</v>
      </c>
      <c r="G101" s="40"/>
      <c r="H101" s="42">
        <f>SUM(H102)</f>
        <v>1</v>
      </c>
      <c r="I101" s="42">
        <f>SUM(I102)</f>
        <v>0</v>
      </c>
      <c r="J101" s="42">
        <f>SUM(J102)</f>
        <v>1</v>
      </c>
    </row>
    <row r="102" spans="1:10" s="78" customFormat="1" ht="16.5" customHeight="1">
      <c r="A102" s="45" t="s">
        <v>130</v>
      </c>
      <c r="B102" s="99" t="s">
        <v>81</v>
      </c>
      <c r="C102" s="40" t="s">
        <v>18</v>
      </c>
      <c r="D102" s="40" t="s">
        <v>71</v>
      </c>
      <c r="E102" s="50" t="str">
        <f>ЦСТ!C16</f>
        <v>БП00089050</v>
      </c>
      <c r="F102" s="40" t="s">
        <v>45</v>
      </c>
      <c r="G102" s="40" t="s">
        <v>131</v>
      </c>
      <c r="H102" s="108">
        <v>1</v>
      </c>
      <c r="I102" s="108"/>
      <c r="J102" s="108">
        <f>SUM(H102+I102)</f>
        <v>1</v>
      </c>
    </row>
    <row r="103" spans="1:10" ht="16.5" customHeight="1">
      <c r="A103" s="32" t="s">
        <v>33</v>
      </c>
      <c r="B103" s="48" t="s">
        <v>81</v>
      </c>
      <c r="C103" s="33" t="s">
        <v>19</v>
      </c>
      <c r="D103" s="33"/>
      <c r="E103" s="49"/>
      <c r="F103" s="33"/>
      <c r="G103" s="33"/>
      <c r="H103" s="35">
        <f>SUM(H104,H120)</f>
        <v>541</v>
      </c>
      <c r="I103" s="35">
        <f>SUM(I104,I120+I124+I128)</f>
        <v>128.60000000000002</v>
      </c>
      <c r="J103" s="35">
        <f>SUM(H103+I103)</f>
        <v>669.6</v>
      </c>
    </row>
    <row r="104" spans="1:10" ht="15.75">
      <c r="A104" s="32" t="s">
        <v>8</v>
      </c>
      <c r="B104" s="48" t="s">
        <v>81</v>
      </c>
      <c r="C104" s="33" t="s">
        <v>19</v>
      </c>
      <c r="D104" s="33" t="s">
        <v>24</v>
      </c>
      <c r="E104" s="105" t="str">
        <f>E108</f>
        <v>БП00084010</v>
      </c>
      <c r="F104" s="33"/>
      <c r="G104" s="33"/>
      <c r="H104" s="35">
        <f>SUM(H105)</f>
        <v>538</v>
      </c>
      <c r="I104" s="35">
        <f>SUM(I105)</f>
        <v>0</v>
      </c>
      <c r="J104" s="35">
        <f>SUM(J105)</f>
        <v>538</v>
      </c>
    </row>
    <row r="105" spans="1:10" s="84" customFormat="1" ht="31.5" customHeight="1">
      <c r="A105" s="111" t="s">
        <v>158</v>
      </c>
      <c r="B105" s="87" t="s">
        <v>81</v>
      </c>
      <c r="C105" s="81" t="s">
        <v>19</v>
      </c>
      <c r="D105" s="81" t="s">
        <v>24</v>
      </c>
      <c r="E105" s="50" t="str">
        <f>E108</f>
        <v>БП00084010</v>
      </c>
      <c r="F105" s="96"/>
      <c r="G105" s="81"/>
      <c r="H105" s="83">
        <f>H106+H109+H112</f>
        <v>538</v>
      </c>
      <c r="I105" s="83">
        <f>I106+I109+I112</f>
        <v>0</v>
      </c>
      <c r="J105" s="83">
        <f>J106+J109+J112</f>
        <v>538</v>
      </c>
    </row>
    <row r="106" spans="1:10" ht="57" customHeight="1">
      <c r="A106" s="43" t="s">
        <v>47</v>
      </c>
      <c r="B106" s="69" t="s">
        <v>81</v>
      </c>
      <c r="C106" s="66" t="s">
        <v>19</v>
      </c>
      <c r="D106" s="40" t="s">
        <v>24</v>
      </c>
      <c r="E106" s="50" t="str">
        <f>E108</f>
        <v>БП00084010</v>
      </c>
      <c r="F106" s="40" t="s">
        <v>34</v>
      </c>
      <c r="G106" s="40"/>
      <c r="H106" s="42">
        <f>H107</f>
        <v>402</v>
      </c>
      <c r="I106" s="42">
        <f>I107</f>
        <v>0</v>
      </c>
      <c r="J106" s="42">
        <f>J107</f>
        <v>402</v>
      </c>
    </row>
    <row r="107" spans="1:10" ht="20.25" customHeight="1">
      <c r="A107" s="43" t="s">
        <v>67</v>
      </c>
      <c r="B107" s="69" t="s">
        <v>81</v>
      </c>
      <c r="C107" s="66" t="s">
        <v>19</v>
      </c>
      <c r="D107" s="40" t="s">
        <v>24</v>
      </c>
      <c r="E107" s="50" t="str">
        <f>E108</f>
        <v>БП00084010</v>
      </c>
      <c r="F107" s="40" t="s">
        <v>68</v>
      </c>
      <c r="G107" s="40"/>
      <c r="H107" s="42">
        <f>SUM(H108)</f>
        <v>402</v>
      </c>
      <c r="I107" s="42">
        <f>SUM(I108)</f>
        <v>0</v>
      </c>
      <c r="J107" s="42">
        <f>SUM(J108)</f>
        <v>402</v>
      </c>
    </row>
    <row r="108" spans="1:10" ht="21" customHeight="1">
      <c r="A108" s="45" t="s">
        <v>66</v>
      </c>
      <c r="B108" s="70" t="s">
        <v>81</v>
      </c>
      <c r="C108" s="66" t="s">
        <v>19</v>
      </c>
      <c r="D108" s="40" t="s">
        <v>24</v>
      </c>
      <c r="E108" s="50" t="str">
        <f>ЦСТ!C17</f>
        <v>БП00084010</v>
      </c>
      <c r="F108" s="40" t="s">
        <v>68</v>
      </c>
      <c r="G108" s="40" t="s">
        <v>50</v>
      </c>
      <c r="H108" s="108">
        <v>402</v>
      </c>
      <c r="I108" s="108"/>
      <c r="J108" s="108">
        <f>SUM(H108+I108)</f>
        <v>402</v>
      </c>
    </row>
    <row r="109" spans="1:10" ht="30">
      <c r="A109" s="43" t="s">
        <v>135</v>
      </c>
      <c r="B109" s="44" t="s">
        <v>81</v>
      </c>
      <c r="C109" s="40" t="s">
        <v>19</v>
      </c>
      <c r="D109" s="40" t="s">
        <v>24</v>
      </c>
      <c r="E109" s="50" t="str">
        <f>E111</f>
        <v>БП00084010</v>
      </c>
      <c r="F109" s="40" t="s">
        <v>51</v>
      </c>
      <c r="G109" s="40"/>
      <c r="H109" s="42">
        <f>H111</f>
        <v>136</v>
      </c>
      <c r="I109" s="42">
        <f>I111</f>
        <v>0</v>
      </c>
      <c r="J109" s="42">
        <f>J111</f>
        <v>136</v>
      </c>
    </row>
    <row r="110" spans="1:10" ht="33" customHeight="1">
      <c r="A110" s="43" t="s">
        <v>54</v>
      </c>
      <c r="B110" s="44" t="s">
        <v>81</v>
      </c>
      <c r="C110" s="40" t="s">
        <v>19</v>
      </c>
      <c r="D110" s="40" t="s">
        <v>24</v>
      </c>
      <c r="E110" s="50" t="str">
        <f>E111</f>
        <v>БП00084010</v>
      </c>
      <c r="F110" s="40" t="s">
        <v>52</v>
      </c>
      <c r="G110" s="40"/>
      <c r="H110" s="42">
        <f>H111</f>
        <v>136</v>
      </c>
      <c r="I110" s="42">
        <f>I111</f>
        <v>0</v>
      </c>
      <c r="J110" s="42">
        <f>J111</f>
        <v>136</v>
      </c>
    </row>
    <row r="111" spans="1:10" ht="19.5" customHeight="1">
      <c r="A111" s="45" t="s">
        <v>66</v>
      </c>
      <c r="B111" s="46" t="s">
        <v>81</v>
      </c>
      <c r="C111" s="40" t="s">
        <v>19</v>
      </c>
      <c r="D111" s="40" t="s">
        <v>24</v>
      </c>
      <c r="E111" s="50" t="str">
        <f>ЦСТ!C17</f>
        <v>БП00084010</v>
      </c>
      <c r="F111" s="40" t="s">
        <v>45</v>
      </c>
      <c r="G111" s="40" t="s">
        <v>50</v>
      </c>
      <c r="H111" s="108">
        <v>136</v>
      </c>
      <c r="I111" s="108"/>
      <c r="J111" s="108">
        <f>SUM(H111+I111)</f>
        <v>136</v>
      </c>
    </row>
    <row r="112" spans="1:10" ht="15.75" customHeight="1">
      <c r="A112" s="43" t="s">
        <v>56</v>
      </c>
      <c r="B112" s="44" t="s">
        <v>81</v>
      </c>
      <c r="C112" s="40" t="s">
        <v>19</v>
      </c>
      <c r="D112" s="40" t="s">
        <v>24</v>
      </c>
      <c r="E112" s="50" t="str">
        <f>E113</f>
        <v>БП00084010</v>
      </c>
      <c r="F112" s="40" t="s">
        <v>57</v>
      </c>
      <c r="G112" s="40"/>
      <c r="H112" s="42">
        <f>SUM(H114)</f>
        <v>0</v>
      </c>
      <c r="I112" s="42">
        <f>SUM(I113)</f>
        <v>0</v>
      </c>
      <c r="J112" s="42">
        <f>SUM(J114)</f>
        <v>0</v>
      </c>
    </row>
    <row r="113" spans="1:10" ht="32.25" customHeight="1">
      <c r="A113" s="43" t="s">
        <v>129</v>
      </c>
      <c r="B113" s="44" t="s">
        <v>81</v>
      </c>
      <c r="C113" s="40" t="s">
        <v>19</v>
      </c>
      <c r="D113" s="40" t="s">
        <v>24</v>
      </c>
      <c r="E113" s="50" t="str">
        <f>E114</f>
        <v>БП00084010</v>
      </c>
      <c r="F113" s="40" t="s">
        <v>58</v>
      </c>
      <c r="G113" s="40"/>
      <c r="H113" s="42">
        <f>SUM(H114)</f>
        <v>0</v>
      </c>
      <c r="I113" s="42">
        <f>SUM(I114)</f>
        <v>0</v>
      </c>
      <c r="J113" s="42">
        <f>SUM(J114)</f>
        <v>0</v>
      </c>
    </row>
    <row r="114" spans="1:10" ht="15.75" customHeight="1">
      <c r="A114" s="45" t="s">
        <v>66</v>
      </c>
      <c r="B114" s="46" t="s">
        <v>81</v>
      </c>
      <c r="C114" s="40" t="s">
        <v>19</v>
      </c>
      <c r="D114" s="40" t="s">
        <v>24</v>
      </c>
      <c r="E114" s="50" t="str">
        <f>ЦСТ!C17</f>
        <v>БП00084010</v>
      </c>
      <c r="F114" s="40" t="s">
        <v>58</v>
      </c>
      <c r="G114" s="40" t="s">
        <v>50</v>
      </c>
      <c r="H114" s="108"/>
      <c r="I114" s="108"/>
      <c r="J114" s="108">
        <f>SUM(H114+I114)</f>
        <v>0</v>
      </c>
    </row>
    <row r="115" spans="1:10" s="84" customFormat="1" ht="30" customHeight="1">
      <c r="A115" s="79" t="s">
        <v>110</v>
      </c>
      <c r="B115" s="80" t="s">
        <v>81</v>
      </c>
      <c r="C115" s="81" t="s">
        <v>19</v>
      </c>
      <c r="D115" s="81" t="s">
        <v>24</v>
      </c>
      <c r="E115" s="50" t="str">
        <f>E120</f>
        <v>БП00089080</v>
      </c>
      <c r="F115" s="81"/>
      <c r="G115" s="81"/>
      <c r="H115" s="83">
        <f>H116</f>
        <v>4</v>
      </c>
      <c r="I115" s="83">
        <f>I116</f>
        <v>0</v>
      </c>
      <c r="J115" s="83">
        <f>J116</f>
        <v>3</v>
      </c>
    </row>
    <row r="116" spans="1:10" ht="30">
      <c r="A116" s="43" t="s">
        <v>53</v>
      </c>
      <c r="B116" s="44" t="s">
        <v>81</v>
      </c>
      <c r="C116" s="40" t="s">
        <v>19</v>
      </c>
      <c r="D116" s="40" t="s">
        <v>24</v>
      </c>
      <c r="E116" s="50" t="str">
        <f>E120</f>
        <v>БП00089080</v>
      </c>
      <c r="F116" s="40" t="s">
        <v>51</v>
      </c>
      <c r="G116" s="40"/>
      <c r="H116" s="42">
        <f>H120+H118</f>
        <v>4</v>
      </c>
      <c r="I116" s="42">
        <f>I120</f>
        <v>0</v>
      </c>
      <c r="J116" s="42">
        <f>J120</f>
        <v>3</v>
      </c>
    </row>
    <row r="117" spans="1:10" ht="33" customHeight="1">
      <c r="A117" s="43" t="s">
        <v>54</v>
      </c>
      <c r="B117" s="44" t="s">
        <v>81</v>
      </c>
      <c r="C117" s="40" t="s">
        <v>19</v>
      </c>
      <c r="D117" s="40" t="s">
        <v>24</v>
      </c>
      <c r="E117" s="50" t="str">
        <f>E118</f>
        <v>БП00089080</v>
      </c>
      <c r="F117" s="40" t="s">
        <v>52</v>
      </c>
      <c r="G117" s="40"/>
      <c r="H117" s="42">
        <f>H118</f>
        <v>1</v>
      </c>
      <c r="I117" s="42">
        <f>I118</f>
        <v>0</v>
      </c>
      <c r="J117" s="42">
        <f>J118</f>
        <v>1</v>
      </c>
    </row>
    <row r="118" spans="1:10" ht="19.5" customHeight="1">
      <c r="A118" s="45" t="s">
        <v>130</v>
      </c>
      <c r="B118" s="46" t="s">
        <v>81</v>
      </c>
      <c r="C118" s="40" t="s">
        <v>19</v>
      </c>
      <c r="D118" s="40" t="s">
        <v>24</v>
      </c>
      <c r="E118" s="50" t="str">
        <f>ЦСТ!C31</f>
        <v>БП00089080</v>
      </c>
      <c r="F118" s="40" t="s">
        <v>45</v>
      </c>
      <c r="G118" s="40" t="s">
        <v>131</v>
      </c>
      <c r="H118" s="108">
        <v>1</v>
      </c>
      <c r="I118" s="108"/>
      <c r="J118" s="108">
        <f>SUM(H118+I118)</f>
        <v>1</v>
      </c>
    </row>
    <row r="119" spans="1:10" ht="45" customHeight="1">
      <c r="A119" s="43" t="s">
        <v>168</v>
      </c>
      <c r="B119" s="44" t="s">
        <v>81</v>
      </c>
      <c r="C119" s="40" t="s">
        <v>19</v>
      </c>
      <c r="D119" s="40" t="s">
        <v>24</v>
      </c>
      <c r="E119" s="50" t="str">
        <f>E120</f>
        <v>БП00089080</v>
      </c>
      <c r="F119" s="40" t="s">
        <v>52</v>
      </c>
      <c r="G119" s="40"/>
      <c r="H119" s="42">
        <f>H120</f>
        <v>3</v>
      </c>
      <c r="I119" s="42">
        <f>I120</f>
        <v>0</v>
      </c>
      <c r="J119" s="42">
        <f>J120</f>
        <v>3</v>
      </c>
    </row>
    <row r="120" spans="1:10" ht="19.5" customHeight="1">
      <c r="A120" s="45" t="s">
        <v>130</v>
      </c>
      <c r="B120" s="46" t="s">
        <v>81</v>
      </c>
      <c r="C120" s="40" t="s">
        <v>19</v>
      </c>
      <c r="D120" s="40" t="s">
        <v>24</v>
      </c>
      <c r="E120" s="50" t="str">
        <f>ЦСТ!C31</f>
        <v>БП00089080</v>
      </c>
      <c r="F120" s="40" t="s">
        <v>45</v>
      </c>
      <c r="G120" s="40" t="s">
        <v>131</v>
      </c>
      <c r="H120" s="108">
        <v>3</v>
      </c>
      <c r="I120" s="108"/>
      <c r="J120" s="108">
        <f>SUM(H120+I120)</f>
        <v>3</v>
      </c>
    </row>
    <row r="121" spans="1:10" s="84" customFormat="1" ht="44.25" customHeight="1">
      <c r="A121" s="79" t="s">
        <v>169</v>
      </c>
      <c r="B121" s="80" t="s">
        <v>81</v>
      </c>
      <c r="C121" s="81" t="s">
        <v>19</v>
      </c>
      <c r="D121" s="81" t="s">
        <v>24</v>
      </c>
      <c r="E121" s="50" t="str">
        <f>E124</f>
        <v>БП00071790</v>
      </c>
      <c r="F121" s="81"/>
      <c r="G121" s="81"/>
      <c r="H121" s="83">
        <f>H122</f>
        <v>0</v>
      </c>
      <c r="I121" s="83">
        <f>I122</f>
        <v>82.4</v>
      </c>
      <c r="J121" s="83">
        <f>J122</f>
        <v>82.4</v>
      </c>
    </row>
    <row r="122" spans="1:10" ht="30">
      <c r="A122" s="43" t="s">
        <v>53</v>
      </c>
      <c r="B122" s="44" t="s">
        <v>81</v>
      </c>
      <c r="C122" s="40" t="s">
        <v>19</v>
      </c>
      <c r="D122" s="40" t="s">
        <v>24</v>
      </c>
      <c r="E122" s="50" t="str">
        <f>E124</f>
        <v>БП00071790</v>
      </c>
      <c r="F122" s="40" t="s">
        <v>51</v>
      </c>
      <c r="G122" s="40"/>
      <c r="H122" s="42">
        <f>H123</f>
        <v>0</v>
      </c>
      <c r="I122" s="42">
        <f>I124</f>
        <v>82.4</v>
      </c>
      <c r="J122" s="42">
        <f>J124</f>
        <v>82.4</v>
      </c>
    </row>
    <row r="123" spans="1:10" ht="33" customHeight="1">
      <c r="A123" s="43" t="s">
        <v>54</v>
      </c>
      <c r="B123" s="44" t="s">
        <v>81</v>
      </c>
      <c r="C123" s="40" t="s">
        <v>19</v>
      </c>
      <c r="D123" s="40" t="s">
        <v>24</v>
      </c>
      <c r="E123" s="50" t="str">
        <f>E124</f>
        <v>БП00071790</v>
      </c>
      <c r="F123" s="40" t="s">
        <v>52</v>
      </c>
      <c r="G123" s="40"/>
      <c r="H123" s="42">
        <f>H124</f>
        <v>0</v>
      </c>
      <c r="I123" s="42">
        <f>I124</f>
        <v>82.4</v>
      </c>
      <c r="J123" s="42">
        <f>J124</f>
        <v>82.4</v>
      </c>
    </row>
    <row r="124" spans="1:10" ht="19.5" customHeight="1">
      <c r="A124" s="45" t="s">
        <v>130</v>
      </c>
      <c r="B124" s="46" t="s">
        <v>81</v>
      </c>
      <c r="C124" s="40" t="s">
        <v>19</v>
      </c>
      <c r="D124" s="40" t="s">
        <v>24</v>
      </c>
      <c r="E124" s="50" t="s">
        <v>170</v>
      </c>
      <c r="F124" s="40" t="s">
        <v>45</v>
      </c>
      <c r="G124" s="40" t="s">
        <v>131</v>
      </c>
      <c r="H124" s="108"/>
      <c r="I124" s="108">
        <v>82.4</v>
      </c>
      <c r="J124" s="108">
        <f>SUM(H124+I124)</f>
        <v>82.4</v>
      </c>
    </row>
    <row r="125" spans="1:10" s="84" customFormat="1" ht="44.25" customHeight="1">
      <c r="A125" s="79" t="s">
        <v>171</v>
      </c>
      <c r="B125" s="80" t="s">
        <v>81</v>
      </c>
      <c r="C125" s="81" t="s">
        <v>19</v>
      </c>
      <c r="D125" s="81" t="s">
        <v>24</v>
      </c>
      <c r="E125" s="50" t="str">
        <f>E128</f>
        <v>БП000S1790</v>
      </c>
      <c r="F125" s="81"/>
      <c r="G125" s="81"/>
      <c r="H125" s="83">
        <f>H126</f>
        <v>0</v>
      </c>
      <c r="I125" s="83">
        <f>I126</f>
        <v>46.2</v>
      </c>
      <c r="J125" s="83">
        <f>J126</f>
        <v>46.2</v>
      </c>
    </row>
    <row r="126" spans="1:10" ht="30">
      <c r="A126" s="43" t="s">
        <v>53</v>
      </c>
      <c r="B126" s="44" t="s">
        <v>81</v>
      </c>
      <c r="C126" s="40" t="s">
        <v>19</v>
      </c>
      <c r="D126" s="40" t="s">
        <v>24</v>
      </c>
      <c r="E126" s="50" t="str">
        <f>E128</f>
        <v>БП000S1790</v>
      </c>
      <c r="F126" s="40" t="s">
        <v>51</v>
      </c>
      <c r="G126" s="40"/>
      <c r="H126" s="42">
        <f>H127</f>
        <v>0</v>
      </c>
      <c r="I126" s="42">
        <f>I128</f>
        <v>46.2</v>
      </c>
      <c r="J126" s="42">
        <f>J128</f>
        <v>46.2</v>
      </c>
    </row>
    <row r="127" spans="1:10" ht="33" customHeight="1">
      <c r="A127" s="43" t="s">
        <v>54</v>
      </c>
      <c r="B127" s="44" t="s">
        <v>81</v>
      </c>
      <c r="C127" s="40" t="s">
        <v>19</v>
      </c>
      <c r="D127" s="40" t="s">
        <v>24</v>
      </c>
      <c r="E127" s="50" t="str">
        <f>E128</f>
        <v>БП000S1790</v>
      </c>
      <c r="F127" s="40" t="s">
        <v>52</v>
      </c>
      <c r="G127" s="40"/>
      <c r="H127" s="42">
        <f>H128</f>
        <v>0</v>
      </c>
      <c r="I127" s="42">
        <f>I128</f>
        <v>46.2</v>
      </c>
      <c r="J127" s="42">
        <f>J128</f>
        <v>46.2</v>
      </c>
    </row>
    <row r="128" spans="1:10" ht="19.5" customHeight="1">
      <c r="A128" s="45" t="s">
        <v>130</v>
      </c>
      <c r="B128" s="46" t="s">
        <v>81</v>
      </c>
      <c r="C128" s="40" t="s">
        <v>19</v>
      </c>
      <c r="D128" s="40" t="s">
        <v>24</v>
      </c>
      <c r="E128" s="50" t="s">
        <v>172</v>
      </c>
      <c r="F128" s="40" t="s">
        <v>45</v>
      </c>
      <c r="G128" s="40" t="s">
        <v>131</v>
      </c>
      <c r="H128" s="108"/>
      <c r="I128" s="108">
        <v>46.2</v>
      </c>
      <c r="J128" s="108">
        <f>SUM(H128+I128)</f>
        <v>46.2</v>
      </c>
    </row>
    <row r="129" spans="1:10" ht="15.75">
      <c r="A129" s="32" t="s">
        <v>9</v>
      </c>
      <c r="B129" s="48" t="s">
        <v>81</v>
      </c>
      <c r="C129" s="33" t="s">
        <v>20</v>
      </c>
      <c r="D129" s="33"/>
      <c r="E129" s="49"/>
      <c r="F129" s="33"/>
      <c r="G129" s="33"/>
      <c r="H129" s="35">
        <f>SUM(H130,H137)</f>
        <v>25.3</v>
      </c>
      <c r="I129" s="35">
        <f>SUM(I130,I137)</f>
        <v>0</v>
      </c>
      <c r="J129" s="35">
        <f>SUM(J130,J137)</f>
        <v>25.3</v>
      </c>
    </row>
    <row r="130" spans="1:10" ht="15.75">
      <c r="A130" s="32" t="s">
        <v>10</v>
      </c>
      <c r="B130" s="48" t="s">
        <v>81</v>
      </c>
      <c r="C130" s="33" t="s">
        <v>20</v>
      </c>
      <c r="D130" s="33" t="s">
        <v>25</v>
      </c>
      <c r="E130" s="49"/>
      <c r="F130" s="33"/>
      <c r="G130" s="33"/>
      <c r="H130" s="35">
        <f>SUM(H136)</f>
        <v>25.3</v>
      </c>
      <c r="I130" s="35">
        <f>SUM(I136)</f>
        <v>0</v>
      </c>
      <c r="J130" s="35">
        <f>SUM(J136)</f>
        <v>25.3</v>
      </c>
    </row>
    <row r="131" spans="1:10" ht="15.75" customHeight="1">
      <c r="A131" s="38" t="s">
        <v>90</v>
      </c>
      <c r="B131" s="39" t="s">
        <v>81</v>
      </c>
      <c r="C131" s="40" t="s">
        <v>20</v>
      </c>
      <c r="D131" s="40" t="s">
        <v>25</v>
      </c>
      <c r="E131" s="50" t="str">
        <f>E136</f>
        <v>БП00080130</v>
      </c>
      <c r="F131" s="40"/>
      <c r="G131" s="40"/>
      <c r="H131" s="42">
        <f>SUM(H132)</f>
        <v>25.3</v>
      </c>
      <c r="I131" s="42">
        <f>SUM(I132)</f>
        <v>0</v>
      </c>
      <c r="J131" s="42">
        <f>SUM(J132)</f>
        <v>25.3</v>
      </c>
    </row>
    <row r="132" spans="1:10" ht="30.75" customHeight="1">
      <c r="A132" s="38" t="s">
        <v>11</v>
      </c>
      <c r="B132" s="39" t="s">
        <v>81</v>
      </c>
      <c r="C132" s="40" t="s">
        <v>20</v>
      </c>
      <c r="D132" s="40" t="s">
        <v>25</v>
      </c>
      <c r="E132" s="50" t="str">
        <f>E136</f>
        <v>БП00080130</v>
      </c>
      <c r="F132" s="40"/>
      <c r="G132" s="40"/>
      <c r="H132" s="42">
        <f>SUM(H136)</f>
        <v>25.3</v>
      </c>
      <c r="I132" s="42">
        <f>SUM(I136)</f>
        <v>0</v>
      </c>
      <c r="J132" s="42">
        <f>SUM(J136)</f>
        <v>25.3</v>
      </c>
    </row>
    <row r="133" spans="1:10" ht="18.75" customHeight="1">
      <c r="A133" s="43" t="s">
        <v>59</v>
      </c>
      <c r="B133" s="44" t="s">
        <v>81</v>
      </c>
      <c r="C133" s="40" t="s">
        <v>20</v>
      </c>
      <c r="D133" s="40" t="s">
        <v>25</v>
      </c>
      <c r="E133" s="50" t="str">
        <f>E136</f>
        <v>БП00080130</v>
      </c>
      <c r="F133" s="40" t="s">
        <v>61</v>
      </c>
      <c r="G133" s="40"/>
      <c r="H133" s="42">
        <f>SUM(H136)</f>
        <v>25.3</v>
      </c>
      <c r="I133" s="42">
        <f>SUM(I136)</f>
        <v>0</v>
      </c>
      <c r="J133" s="42">
        <f>SUM(J136)</f>
        <v>25.3</v>
      </c>
    </row>
    <row r="134" spans="1:10" ht="30" customHeight="1">
      <c r="A134" s="43" t="s">
        <v>60</v>
      </c>
      <c r="B134" s="44" t="s">
        <v>81</v>
      </c>
      <c r="C134" s="40" t="s">
        <v>20</v>
      </c>
      <c r="D134" s="40" t="s">
        <v>25</v>
      </c>
      <c r="E134" s="50" t="str">
        <f>E136</f>
        <v>БП00080130</v>
      </c>
      <c r="F134" s="40" t="s">
        <v>41</v>
      </c>
      <c r="G134" s="40"/>
      <c r="H134" s="42">
        <f>H136</f>
        <v>25.3</v>
      </c>
      <c r="I134" s="42">
        <f>I136</f>
        <v>0</v>
      </c>
      <c r="J134" s="42">
        <f>J136</f>
        <v>25.3</v>
      </c>
    </row>
    <row r="135" spans="1:10" ht="30.75" customHeight="1">
      <c r="A135" s="43" t="s">
        <v>136</v>
      </c>
      <c r="B135" s="44" t="s">
        <v>81</v>
      </c>
      <c r="C135" s="40" t="s">
        <v>20</v>
      </c>
      <c r="D135" s="40" t="s">
        <v>25</v>
      </c>
      <c r="E135" s="50" t="str">
        <f>E136</f>
        <v>БП00080130</v>
      </c>
      <c r="F135" s="40" t="s">
        <v>62</v>
      </c>
      <c r="G135" s="40"/>
      <c r="H135" s="42">
        <f>SUM(H136)</f>
        <v>25.3</v>
      </c>
      <c r="I135" s="42">
        <f>SUM(I136)</f>
        <v>0</v>
      </c>
      <c r="J135" s="42">
        <f>SUM(J136)</f>
        <v>25.3</v>
      </c>
    </row>
    <row r="136" spans="1:10" ht="18" customHeight="1">
      <c r="A136" s="45" t="s">
        <v>66</v>
      </c>
      <c r="B136" s="46" t="s">
        <v>81</v>
      </c>
      <c r="C136" s="40" t="s">
        <v>20</v>
      </c>
      <c r="D136" s="40" t="s">
        <v>25</v>
      </c>
      <c r="E136" s="50" t="str">
        <f>ЦСТ!C18</f>
        <v>БП00080130</v>
      </c>
      <c r="F136" s="40" t="s">
        <v>62</v>
      </c>
      <c r="G136" s="40" t="s">
        <v>50</v>
      </c>
      <c r="H136" s="108">
        <v>25.3</v>
      </c>
      <c r="I136" s="108"/>
      <c r="J136" s="108">
        <f>SUM(H136+I136)</f>
        <v>25.3</v>
      </c>
    </row>
    <row r="137" spans="1:10" ht="17.25" customHeight="1">
      <c r="A137" s="32" t="s">
        <v>12</v>
      </c>
      <c r="B137" s="48" t="s">
        <v>81</v>
      </c>
      <c r="C137" s="33" t="s">
        <v>20</v>
      </c>
      <c r="D137" s="33" t="s">
        <v>26</v>
      </c>
      <c r="E137" s="49"/>
      <c r="F137" s="33"/>
      <c r="G137" s="33"/>
      <c r="H137" s="35">
        <f>SUM(H140)</f>
        <v>0</v>
      </c>
      <c r="I137" s="35">
        <f>SUM(I140)</f>
        <v>0</v>
      </c>
      <c r="J137" s="35">
        <f>SUM(J140)</f>
        <v>0</v>
      </c>
    </row>
    <row r="138" spans="1:10" ht="30.75" customHeight="1">
      <c r="A138" s="38" t="s">
        <v>91</v>
      </c>
      <c r="B138" s="39" t="s">
        <v>81</v>
      </c>
      <c r="C138" s="40" t="s">
        <v>20</v>
      </c>
      <c r="D138" s="40" t="s">
        <v>26</v>
      </c>
      <c r="E138" s="50" t="str">
        <f>E140</f>
        <v>БП00080140</v>
      </c>
      <c r="F138" s="40"/>
      <c r="G138" s="40"/>
      <c r="H138" s="42">
        <f>SUM(H140)</f>
        <v>0</v>
      </c>
      <c r="I138" s="42">
        <f>SUM(I140)</f>
        <v>0</v>
      </c>
      <c r="J138" s="42">
        <f>SUM(J140)</f>
        <v>0</v>
      </c>
    </row>
    <row r="139" spans="1:10" ht="30" customHeight="1">
      <c r="A139" s="43" t="s">
        <v>136</v>
      </c>
      <c r="B139" s="44" t="s">
        <v>81</v>
      </c>
      <c r="C139" s="40" t="s">
        <v>20</v>
      </c>
      <c r="D139" s="40" t="s">
        <v>26</v>
      </c>
      <c r="E139" s="50" t="str">
        <f>E140</f>
        <v>БП00080140</v>
      </c>
      <c r="F139" s="40" t="s">
        <v>62</v>
      </c>
      <c r="G139" s="40"/>
      <c r="H139" s="42">
        <f>SUM(H140)</f>
        <v>0</v>
      </c>
      <c r="I139" s="42">
        <f>SUM(I140)</f>
        <v>0</v>
      </c>
      <c r="J139" s="42">
        <f>SUM(J140)</f>
        <v>0</v>
      </c>
    </row>
    <row r="140" spans="1:10" ht="17.25" customHeight="1">
      <c r="A140" s="45" t="s">
        <v>66</v>
      </c>
      <c r="B140" s="46" t="s">
        <v>81</v>
      </c>
      <c r="C140" s="40" t="s">
        <v>20</v>
      </c>
      <c r="D140" s="40" t="s">
        <v>26</v>
      </c>
      <c r="E140" s="50" t="str">
        <f>ЦСТ!C19</f>
        <v>БП00080140</v>
      </c>
      <c r="F140" s="40" t="s">
        <v>62</v>
      </c>
      <c r="G140" s="40" t="s">
        <v>50</v>
      </c>
      <c r="H140" s="108"/>
      <c r="I140" s="108"/>
      <c r="J140" s="108"/>
    </row>
  </sheetData>
  <sheetProtection/>
  <mergeCells count="6">
    <mergeCell ref="A7:H7"/>
    <mergeCell ref="A1:H1"/>
    <mergeCell ref="A2:H2"/>
    <mergeCell ref="A3:H3"/>
    <mergeCell ref="A4:H4"/>
    <mergeCell ref="A5:H5"/>
  </mergeCells>
  <printOptions/>
  <pageMargins left="0.75" right="0.2" top="1.26" bottom="1.15" header="0.5" footer="0.5"/>
  <pageSetup fitToHeight="4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User</cp:lastModifiedBy>
  <cp:lastPrinted>2018-04-28T09:35:52Z</cp:lastPrinted>
  <dcterms:created xsi:type="dcterms:W3CDTF">2008-04-16T10:31:14Z</dcterms:created>
  <dcterms:modified xsi:type="dcterms:W3CDTF">2018-10-30T09:28:46Z</dcterms:modified>
  <cp:category/>
  <cp:version/>
  <cp:contentType/>
  <cp:contentStatus/>
</cp:coreProperties>
</file>