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 1 прил" sheetId="1" r:id="rId1"/>
    <sheet name=" 2 прилож" sheetId="2" r:id="rId2"/>
    <sheet name="Лист1" sheetId="3" r:id="rId3"/>
    <sheet name="Лист2" sheetId="4" r:id="rId4"/>
    <sheet name="Лист3" sheetId="5" r:id="rId5"/>
  </sheets>
  <definedNames>
    <definedName name="_xlnm.Print_Area" localSheetId="0">' 1 прил'!$A$1:$N$60</definedName>
    <definedName name="_xlnm.Print_Area" localSheetId="1">' 2 прилож'!$A$1:$P$33</definedName>
  </definedNames>
  <calcPr fullCalcOnLoad="1"/>
</workbook>
</file>

<file path=xl/sharedStrings.xml><?xml version="1.0" encoding="utf-8"?>
<sst xmlns="http://schemas.openxmlformats.org/spreadsheetml/2006/main" count="271" uniqueCount="96">
  <si>
    <t xml:space="preserve"> </t>
  </si>
  <si>
    <t>Обеспечение деятельности по предоставлению общедоступного бесплатного дошкольного образования по общеобразовательным программам дошкольного образования</t>
  </si>
  <si>
    <t>Повышение квалификации педагогических работников МДОУ, соц. Поддержка работников МДОУ</t>
  </si>
  <si>
    <t>Организация питания школьников</t>
  </si>
  <si>
    <t xml:space="preserve">Повышение квалификации педагогических работников , соц. поддержка работников </t>
  </si>
  <si>
    <t>Организация питания дошкольников</t>
  </si>
  <si>
    <t>Организация лагерей с дневным пребыванием детей в образовательных организациях</t>
  </si>
  <si>
    <t>Обеспечение учащихся образовательных организаций путевками в загородные лагеря</t>
  </si>
  <si>
    <t>Наименование подпрограммы</t>
  </si>
  <si>
    <t>Источник финансирования</t>
  </si>
  <si>
    <t>районный бюджет</t>
  </si>
  <si>
    <t>областной бюджет</t>
  </si>
  <si>
    <t>Итого</t>
  </si>
  <si>
    <t>Всего</t>
  </si>
  <si>
    <t xml:space="preserve">1. Организация предоставления общедоступного и бесплатного дошкольного образования по образовательным программам в муниципальных дошкольных образовательных организациях, создание условий для осуществления присмотра и ухода за детьми, содержание детей в муниципальных дошкольных образовательных организациях. </t>
  </si>
  <si>
    <t xml:space="preserve">Объемы и источники финансирования программы" Образование в Кромском районе на 2017-2019 годы" </t>
  </si>
  <si>
    <t>2. Организация предоставления общедоступного и бесплатного начального общего, основного общего, среднего общего образования по образовательным программам в муниципальных образовательных организациях.</t>
  </si>
  <si>
    <t>3.Организация предоставления дополнительного образования детей по дополнительным общеразвивающим программам дополнительного образования</t>
  </si>
  <si>
    <t>1. Организация предоставления общедоступного и бесплатного дошкольного образования по образовательным программам в муниципальных дошкольных образовательных организациях, создание условий для осуществления присмотра и ухода за детьми, содержание детей в муниципальных дошкольных образовательных организациях.</t>
  </si>
  <si>
    <t>4. Обеспечение организации отдыха и оздоровления детей и молодежи</t>
  </si>
  <si>
    <t>ё</t>
  </si>
  <si>
    <t>Работа с одаренными детьми(олимпиал\ды и конкурсы, гранты)</t>
  </si>
  <si>
    <t>Содержание муниципальных дошкольных ОО, организация безопасности МДОУ, ремонт зданий и помещений, благоустройство территорий МБОУ.</t>
  </si>
  <si>
    <t>Обеспечение деятельности по предоставлению дополнительного образования по дополнительным общеразвивающим программам дополнительного образования.</t>
  </si>
  <si>
    <t>Содержание муниципальных организаций дополнительного образования,ремонт зданий и помещений, благоустройство территориий МБОУ,  организация безопасности ДО</t>
  </si>
  <si>
    <t xml:space="preserve">6 Осуществление выплат компенсации части родительской платы за присмотр и уход за детьми в образовательных организациях, реализующих программу дошкольного образования </t>
  </si>
  <si>
    <t>5.Совершенстрование системы поддержки педагогических работников образовательных организаций, одаренных и талантливых детей</t>
  </si>
  <si>
    <t>Обеспечение деятельности по предоставлению общедоступного бесплатного дошкольного, начального, основного , среднего образования по общеобразовательным программам.</t>
  </si>
  <si>
    <t>3.Организация предоставления дополнительного образования детей по дополнительным общеразвивающим программам дополнительного образования.</t>
  </si>
  <si>
    <t>Обеспечение организации отдыха и оздоровления детей и молодежи.</t>
  </si>
  <si>
    <t>Осуществление выплат компенсации части родительской платы за присмотр и уход за детьми в образовательных организациях, реализующих программу дошкольного образования.</t>
  </si>
  <si>
    <t>2. Организация предоставления общедоступного и бесплатного дошкольного образования, начального, основного, среднего общего образования по образовательным программам в муниципальных образовательных организациях.</t>
  </si>
  <si>
    <t>№п/п</t>
  </si>
  <si>
    <t>Наименование мероприятий</t>
  </si>
  <si>
    <t>Сроки реализации</t>
  </si>
  <si>
    <t>Объем финансирования (тыс. руб.)</t>
  </si>
  <si>
    <t>Исполнители</t>
  </si>
  <si>
    <t>1.1</t>
  </si>
  <si>
    <t>1.2</t>
  </si>
  <si>
    <t>1.3</t>
  </si>
  <si>
    <t>1.4</t>
  </si>
  <si>
    <t>Отдел образования администрации Кромского района, образовательные учреждения</t>
  </si>
  <si>
    <t>2</t>
  </si>
  <si>
    <t>2.1</t>
  </si>
  <si>
    <t>2.2</t>
  </si>
  <si>
    <t>2.3</t>
  </si>
  <si>
    <t>2.4</t>
  </si>
  <si>
    <t>3</t>
  </si>
  <si>
    <t>Организация предоставления дополнительного образования детей по дополнительным общеразвивающим программам дополнительного образования</t>
  </si>
  <si>
    <t>3.1</t>
  </si>
  <si>
    <t>3.2</t>
  </si>
  <si>
    <t>3.3</t>
  </si>
  <si>
    <t>4</t>
  </si>
  <si>
    <t>4.1</t>
  </si>
  <si>
    <t>4.2</t>
  </si>
  <si>
    <t>5</t>
  </si>
  <si>
    <t>Совершенстрование системы поддержки педагогических работников образовательных организаций, одаренных и талантливых детей</t>
  </si>
  <si>
    <t>6</t>
  </si>
  <si>
    <t xml:space="preserve">Осуществление выплат компенсации части родительской платы за присмотр и уход за детьми в образовательных организациях, реализующих программу дошкольного образования </t>
  </si>
  <si>
    <t>Организация питания школьников и вопитанников</t>
  </si>
  <si>
    <t>Повышение квалификации педагогических работников МДОУ, соц. поддержка работников МДОУ</t>
  </si>
  <si>
    <t>Приложение 1 к Постановлению администарации Кромского района №              от________</t>
  </si>
  <si>
    <t>Источник финансирова-ния</t>
  </si>
  <si>
    <t>Организация предоставления общедоступного и бесплатного дошкольного образования по образовательным программам в муниципальных дошкольных образовательных организациях, создание условий для осуществления присмотра и ухода за детьми, содержание детей в муниципальных дошкольных образовательных организациях системы дошкольного образования</t>
  </si>
  <si>
    <t>Обеспечение организации отдыха и оздоровления детей и молодежи</t>
  </si>
  <si>
    <t>Содержание муниципальных дошкольных ОО, организация безопасности МДОУ, ремонт зданий и помещений, благоустройство территорий МДОУ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</si>
  <si>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по образовательным программам в муниципальных образовательных организациях</t>
  </si>
  <si>
    <t>2.2.1</t>
  </si>
  <si>
    <t>2.2.2</t>
  </si>
  <si>
    <t>в том числе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</si>
  <si>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</t>
  </si>
  <si>
    <t>2.2.3</t>
  </si>
  <si>
    <t>Реализация мероприятий по обновлению материально - технической базы для формирования у обучающихся современных технологических и гуманитарных навыков в рамках подпрограммы 1 "Развитие системы дошкольного, общего и дополнительного образования детей и молодежи"</t>
  </si>
  <si>
    <t xml:space="preserve"> Организация предоставления общедоступного и бесплатного дошкольного образования, начального общего, основного общего, среднего общего образования по образовательным программам в муниципальных образовательных организациях </t>
  </si>
  <si>
    <t>Обеспечение деятельности по предоставлению общедоступного бесплатного дошкольного, начального, основного , среднего образования по общеобразовательным программам</t>
  </si>
  <si>
    <t>Содержание муниципальных ОО, организация безопасности МБОУ, ремонт зданий и помещений, благоустройство территорий МБОУ</t>
  </si>
  <si>
    <t xml:space="preserve">Обустройство теплых санитарно-бытовых помещений в общеобразовательных организациях. в рамках межведомственной инвестиционной программы «Развитие и укрепление социальной и инженерной инфраструктуры Орловской области» </t>
  </si>
  <si>
    <t>Обеспечение деятельности по предоставлению дополнительного образования по дополнительным общеразвивающим программам дополнительного образования</t>
  </si>
  <si>
    <t xml:space="preserve">Повышение квалификации педагогических работников , социальная поддержка работников </t>
  </si>
  <si>
    <t>Осуществление выплат компенсации части родительской платы за присмотр и уход за детьми в образовательных организациях, реализующих программу дошкольного образования</t>
  </si>
  <si>
    <t>тыс.рублей</t>
  </si>
  <si>
    <t>Повышение квалификации педагогических работников МДОУ, социальная  поддержка работников МДОУ</t>
  </si>
  <si>
    <t>Приложение 1</t>
  </si>
  <si>
    <t>2020-2022 годы</t>
  </si>
  <si>
    <t>2020 г</t>
  </si>
  <si>
    <t>2021 г</t>
  </si>
  <si>
    <t>2022 г</t>
  </si>
  <si>
    <t>2.2.4</t>
  </si>
  <si>
    <t xml:space="preserve">Объемы и источники финансирования программы" Образование в Кромском районе " </t>
  </si>
  <si>
    <t>Финансирование мероприятий программы "Образование в Кромском районе " по годам</t>
  </si>
  <si>
    <t>Мероприятия по внедрению целевой модели цифровой образовательной среды в общеобразовательных организациях и профессиональных образовательных организаций в 2020 - 2022 году в рамках регионального проекта "Цифровая образовательная среда" национального проекта "Образование"</t>
  </si>
  <si>
    <t>2.2.5</t>
  </si>
  <si>
    <t>Мероприятия по созданию новых мест в общеобразовательных организациях</t>
  </si>
  <si>
    <t xml:space="preserve">   к программе "Образование в Кромском районе"</t>
  </si>
  <si>
    <t xml:space="preserve"> Приложение 2 </t>
  </si>
  <si>
    <t>Отдел образования администрации Кромского района, образовательные организации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</si>
</sst>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00_);_(* \(#,##0.000\);_(* &quot;-&quot;??_);_(@_)"/>
    <numFmt numFmtId="195" formatCode="_-* #,##0.000\ _₽_-;\-* #,##0.000\ _₽_-;_-* &quot;-&quot;???\ _₽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justify"/>
    </xf>
    <xf numFmtId="0" fontId="2" fillId="0" borderId="7" xfId="0" applyFont="1" applyBorder="1" applyAlignment="1">
      <alignment horizontal="justify"/>
    </xf>
    <xf numFmtId="0" fontId="3" fillId="0" borderId="8" xfId="0" applyFont="1" applyBorder="1" applyAlignment="1">
      <alignment horizontal="justify"/>
    </xf>
    <xf numFmtId="0" fontId="1" fillId="0" borderId="0" xfId="0" applyFont="1" applyAlignment="1">
      <alignment/>
    </xf>
    <xf numFmtId="2" fontId="1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188" fontId="1" fillId="0" borderId="10" xfId="0" applyNumberFormat="1" applyFont="1" applyBorder="1" applyAlignment="1">
      <alignment/>
    </xf>
    <xf numFmtId="188" fontId="0" fillId="0" borderId="14" xfId="0" applyNumberFormat="1" applyBorder="1" applyAlignment="1">
      <alignment/>
    </xf>
    <xf numFmtId="188" fontId="0" fillId="0" borderId="15" xfId="0" applyNumberFormat="1" applyBorder="1" applyAlignment="1">
      <alignment/>
    </xf>
    <xf numFmtId="188" fontId="1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6" xfId="0" applyFont="1" applyBorder="1" applyAlignment="1">
      <alignment horizontal="justify"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21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189" fontId="5" fillId="0" borderId="0" xfId="0" applyNumberFormat="1" applyFont="1" applyFill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23" xfId="0" applyFont="1" applyFill="1" applyBorder="1" applyAlignment="1">
      <alignment horizontal="justify"/>
    </xf>
    <xf numFmtId="0" fontId="7" fillId="0" borderId="24" xfId="0" applyFont="1" applyFill="1" applyBorder="1" applyAlignment="1">
      <alignment horizontal="justify"/>
    </xf>
    <xf numFmtId="0" fontId="6" fillId="0" borderId="0" xfId="0" applyFont="1" applyFill="1" applyAlignment="1">
      <alignment/>
    </xf>
    <xf numFmtId="189" fontId="6" fillId="0" borderId="0" xfId="0" applyNumberFormat="1" applyFont="1" applyFill="1" applyBorder="1" applyAlignment="1">
      <alignment/>
    </xf>
    <xf numFmtId="189" fontId="7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justify"/>
    </xf>
    <xf numFmtId="0" fontId="7" fillId="0" borderId="26" xfId="0" applyFont="1" applyFill="1" applyBorder="1" applyAlignment="1">
      <alignment/>
    </xf>
    <xf numFmtId="49" fontId="7" fillId="0" borderId="6" xfId="0" applyNumberFormat="1" applyFont="1" applyFill="1" applyBorder="1" applyAlignment="1">
      <alignment/>
    </xf>
    <xf numFmtId="49" fontId="7" fillId="0" borderId="27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49" fontId="7" fillId="0" borderId="34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justify"/>
    </xf>
    <xf numFmtId="0" fontId="7" fillId="2" borderId="25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49" fontId="7" fillId="2" borderId="36" xfId="0" applyNumberFormat="1" applyFont="1" applyFill="1" applyBorder="1" applyAlignment="1">
      <alignment/>
    </xf>
    <xf numFmtId="0" fontId="7" fillId="2" borderId="37" xfId="0" applyFont="1" applyFill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49" fontId="7" fillId="2" borderId="6" xfId="0" applyNumberFormat="1" applyFont="1" applyFill="1" applyBorder="1" applyAlignment="1">
      <alignment/>
    </xf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justify"/>
    </xf>
    <xf numFmtId="187" fontId="7" fillId="2" borderId="6" xfId="18" applyFont="1" applyFill="1" applyBorder="1" applyAlignment="1">
      <alignment/>
    </xf>
    <xf numFmtId="187" fontId="7" fillId="2" borderId="12" xfId="18" applyFont="1" applyFill="1" applyBorder="1" applyAlignment="1">
      <alignment/>
    </xf>
    <xf numFmtId="187" fontId="7" fillId="2" borderId="13" xfId="18" applyFont="1" applyFill="1" applyBorder="1" applyAlignment="1">
      <alignment/>
    </xf>
    <xf numFmtId="187" fontId="7" fillId="0" borderId="6" xfId="18" applyFont="1" applyFill="1" applyBorder="1" applyAlignment="1">
      <alignment/>
    </xf>
    <xf numFmtId="187" fontId="7" fillId="0" borderId="32" xfId="18" applyFont="1" applyFill="1" applyBorder="1" applyAlignment="1">
      <alignment/>
    </xf>
    <xf numFmtId="187" fontId="7" fillId="0" borderId="33" xfId="18" applyFont="1" applyFill="1" applyBorder="1" applyAlignment="1">
      <alignment/>
    </xf>
    <xf numFmtId="187" fontId="7" fillId="0" borderId="25" xfId="18" applyFont="1" applyFill="1" applyBorder="1" applyAlignment="1">
      <alignment/>
    </xf>
    <xf numFmtId="187" fontId="7" fillId="0" borderId="28" xfId="18" applyFont="1" applyFill="1" applyBorder="1" applyAlignment="1">
      <alignment/>
    </xf>
    <xf numFmtId="187" fontId="7" fillId="0" borderId="30" xfId="18" applyFont="1" applyFill="1" applyBorder="1" applyAlignment="1">
      <alignment/>
    </xf>
    <xf numFmtId="187" fontId="7" fillId="0" borderId="29" xfId="18" applyFont="1" applyFill="1" applyBorder="1" applyAlignment="1">
      <alignment/>
    </xf>
    <xf numFmtId="187" fontId="7" fillId="2" borderId="36" xfId="18" applyFont="1" applyFill="1" applyBorder="1" applyAlignment="1">
      <alignment/>
    </xf>
    <xf numFmtId="187" fontId="7" fillId="2" borderId="37" xfId="18" applyFont="1" applyFill="1" applyBorder="1" applyAlignment="1">
      <alignment/>
    </xf>
    <xf numFmtId="187" fontId="7" fillId="2" borderId="38" xfId="18" applyFont="1" applyFill="1" applyBorder="1" applyAlignment="1">
      <alignment/>
    </xf>
    <xf numFmtId="187" fontId="7" fillId="0" borderId="12" xfId="18" applyFont="1" applyFill="1" applyBorder="1" applyAlignment="1">
      <alignment/>
    </xf>
    <xf numFmtId="187" fontId="7" fillId="0" borderId="13" xfId="18" applyFont="1" applyFill="1" applyBorder="1" applyAlignment="1">
      <alignment/>
    </xf>
    <xf numFmtId="187" fontId="7" fillId="0" borderId="31" xfId="18" applyFont="1" applyFill="1" applyBorder="1" applyAlignment="1">
      <alignment/>
    </xf>
    <xf numFmtId="187" fontId="7" fillId="0" borderId="34" xfId="18" applyFont="1" applyFill="1" applyBorder="1" applyAlignment="1">
      <alignment/>
    </xf>
    <xf numFmtId="187" fontId="7" fillId="2" borderId="19" xfId="18" applyFont="1" applyFill="1" applyBorder="1" applyAlignment="1">
      <alignment/>
    </xf>
    <xf numFmtId="187" fontId="7" fillId="0" borderId="17" xfId="18" applyFont="1" applyFill="1" applyBorder="1" applyAlignment="1">
      <alignment/>
    </xf>
    <xf numFmtId="187" fontId="7" fillId="0" borderId="35" xfId="18" applyFont="1" applyFill="1" applyBorder="1" applyAlignment="1">
      <alignment/>
    </xf>
    <xf numFmtId="187" fontId="7" fillId="0" borderId="16" xfId="18" applyFont="1" applyFill="1" applyBorder="1" applyAlignment="1">
      <alignment/>
    </xf>
    <xf numFmtId="187" fontId="7" fillId="2" borderId="7" xfId="18" applyFont="1" applyFill="1" applyBorder="1" applyAlignment="1">
      <alignment/>
    </xf>
    <xf numFmtId="187" fontId="7" fillId="2" borderId="14" xfId="18" applyFont="1" applyFill="1" applyBorder="1" applyAlignment="1">
      <alignment/>
    </xf>
    <xf numFmtId="187" fontId="7" fillId="2" borderId="15" xfId="18" applyFont="1" applyFill="1" applyBorder="1" applyAlignment="1">
      <alignment/>
    </xf>
    <xf numFmtId="194" fontId="7" fillId="2" borderId="37" xfId="18" applyNumberFormat="1" applyFont="1" applyFill="1" applyBorder="1" applyAlignment="1">
      <alignment/>
    </xf>
    <xf numFmtId="194" fontId="7" fillId="2" borderId="38" xfId="18" applyNumberFormat="1" applyFont="1" applyFill="1" applyBorder="1" applyAlignment="1">
      <alignment/>
    </xf>
    <xf numFmtId="0" fontId="7" fillId="0" borderId="39" xfId="0" applyFont="1" applyFill="1" applyBorder="1" applyAlignment="1">
      <alignment horizontal="left"/>
    </xf>
    <xf numFmtId="187" fontId="7" fillId="0" borderId="0" xfId="18" applyFont="1" applyFill="1" applyBorder="1" applyAlignment="1">
      <alignment/>
    </xf>
    <xf numFmtId="187" fontId="7" fillId="0" borderId="39" xfId="18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justify"/>
    </xf>
    <xf numFmtId="49" fontId="6" fillId="0" borderId="25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justify"/>
    </xf>
    <xf numFmtId="188" fontId="7" fillId="0" borderId="25" xfId="0" applyNumberFormat="1" applyFont="1" applyFill="1" applyBorder="1" applyAlignment="1">
      <alignment/>
    </xf>
    <xf numFmtId="49" fontId="6" fillId="0" borderId="25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/>
    </xf>
    <xf numFmtId="2" fontId="6" fillId="0" borderId="25" xfId="0" applyNumberFormat="1" applyFont="1" applyFill="1" applyBorder="1" applyAlignment="1">
      <alignment/>
    </xf>
    <xf numFmtId="2" fontId="7" fillId="3" borderId="25" xfId="0" applyNumberFormat="1" applyFont="1" applyFill="1" applyBorder="1" applyAlignment="1">
      <alignment/>
    </xf>
    <xf numFmtId="0" fontId="6" fillId="3" borderId="25" xfId="0" applyFont="1" applyFill="1" applyBorder="1" applyAlignment="1">
      <alignment/>
    </xf>
    <xf numFmtId="0" fontId="8" fillId="3" borderId="25" xfId="0" applyFont="1" applyFill="1" applyBorder="1" applyAlignment="1">
      <alignment horizontal="justify"/>
    </xf>
    <xf numFmtId="189" fontId="7" fillId="3" borderId="25" xfId="0" applyNumberFormat="1" applyFont="1" applyFill="1" applyBorder="1" applyAlignment="1">
      <alignment horizontal="center"/>
    </xf>
    <xf numFmtId="188" fontId="7" fillId="3" borderId="2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7" fillId="0" borderId="0" xfId="0" applyNumberFormat="1" applyFont="1" applyFill="1" applyBorder="1" applyAlignment="1">
      <alignment horizontal="justify"/>
    </xf>
    <xf numFmtId="189" fontId="6" fillId="0" borderId="0" xfId="0" applyNumberFormat="1" applyFont="1" applyFill="1" applyAlignment="1">
      <alignment/>
    </xf>
    <xf numFmtId="43" fontId="6" fillId="0" borderId="0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6" fillId="0" borderId="40" xfId="0" applyFont="1" applyBorder="1" applyAlignment="1">
      <alignment horizontal="center"/>
    </xf>
    <xf numFmtId="0" fontId="7" fillId="0" borderId="29" xfId="0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89" fontId="5" fillId="0" borderId="0" xfId="0" applyNumberFormat="1" applyFont="1" applyFill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justify"/>
    </xf>
    <xf numFmtId="0" fontId="6" fillId="3" borderId="25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justify"/>
    </xf>
    <xf numFmtId="49" fontId="6" fillId="0" borderId="2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justify"/>
    </xf>
    <xf numFmtId="0" fontId="7" fillId="0" borderId="43" xfId="0" applyFont="1" applyFill="1" applyBorder="1" applyAlignment="1">
      <alignment horizontal="justify"/>
    </xf>
    <xf numFmtId="0" fontId="7" fillId="2" borderId="37" xfId="0" applyFont="1" applyFill="1" applyBorder="1" applyAlignment="1">
      <alignment horizontal="justify"/>
    </xf>
    <xf numFmtId="0" fontId="7" fillId="2" borderId="14" xfId="0" applyFont="1" applyFill="1" applyBorder="1" applyAlignment="1">
      <alignment horizontal="justify"/>
    </xf>
    <xf numFmtId="0" fontId="7" fillId="0" borderId="44" xfId="0" applyFont="1" applyFill="1" applyBorder="1" applyAlignment="1">
      <alignment horizontal="justify"/>
    </xf>
    <xf numFmtId="0" fontId="7" fillId="0" borderId="45" xfId="0" applyFont="1" applyFill="1" applyBorder="1" applyAlignment="1">
      <alignment horizontal="justify"/>
    </xf>
    <xf numFmtId="0" fontId="7" fillId="0" borderId="46" xfId="0" applyFont="1" applyFill="1" applyBorder="1" applyAlignment="1">
      <alignment horizontal="justify"/>
    </xf>
    <xf numFmtId="0" fontId="7" fillId="0" borderId="29" xfId="0" applyFont="1" applyFill="1" applyBorder="1" applyAlignment="1">
      <alignment horizontal="justify"/>
    </xf>
    <xf numFmtId="0" fontId="7" fillId="0" borderId="39" xfId="0" applyFont="1" applyFill="1" applyBorder="1" applyAlignment="1">
      <alignment horizontal="justify"/>
    </xf>
    <xf numFmtId="0" fontId="7" fillId="0" borderId="47" xfId="0" applyFont="1" applyFill="1" applyBorder="1" applyAlignment="1">
      <alignment horizontal="justify"/>
    </xf>
    <xf numFmtId="0" fontId="7" fillId="2" borderId="12" xfId="0" applyFont="1" applyFill="1" applyBorder="1" applyAlignment="1">
      <alignment horizontal="justify"/>
    </xf>
    <xf numFmtId="0" fontId="7" fillId="0" borderId="28" xfId="0" applyFont="1" applyFill="1" applyBorder="1" applyAlignment="1">
      <alignment horizontal="justify"/>
    </xf>
    <xf numFmtId="0" fontId="7" fillId="0" borderId="23" xfId="0" applyFont="1" applyFill="1" applyBorder="1" applyAlignment="1">
      <alignment horizontal="justify"/>
    </xf>
    <xf numFmtId="0" fontId="7" fillId="0" borderId="24" xfId="0" applyFont="1" applyFill="1" applyBorder="1" applyAlignment="1">
      <alignment horizontal="justify"/>
    </xf>
    <xf numFmtId="2" fontId="6" fillId="0" borderId="5" xfId="0" applyNumberFormat="1" applyFont="1" applyBorder="1" applyAlignment="1">
      <alignment horizontal="center"/>
    </xf>
    <xf numFmtId="2" fontId="6" fillId="0" borderId="48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47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justify"/>
    </xf>
    <xf numFmtId="0" fontId="7" fillId="2" borderId="28" xfId="0" applyFont="1" applyFill="1" applyBorder="1" applyAlignment="1">
      <alignment horizontal="justify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" xfId="0" applyFont="1" applyBorder="1" applyAlignment="1">
      <alignment horizontal="justify"/>
    </xf>
    <xf numFmtId="0" fontId="6" fillId="0" borderId="48" xfId="0" applyFont="1" applyBorder="1" applyAlignment="1">
      <alignment horizontal="justify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2" xfId="0" applyFont="1" applyBorder="1" applyAlignment="1">
      <alignment horizontal="justify"/>
    </xf>
    <xf numFmtId="0" fontId="1" fillId="0" borderId="39" xfId="0" applyFont="1" applyBorder="1" applyAlignment="1">
      <alignment horizontal="justify"/>
    </xf>
    <xf numFmtId="0" fontId="1" fillId="0" borderId="53" xfId="0" applyFont="1" applyBorder="1" applyAlignment="1">
      <alignment horizontal="justify"/>
    </xf>
    <xf numFmtId="0" fontId="1" fillId="0" borderId="45" xfId="0" applyFont="1" applyBorder="1" applyAlignment="1">
      <alignment horizontal="justify"/>
    </xf>
    <xf numFmtId="0" fontId="1" fillId="0" borderId="54" xfId="0" applyFont="1" applyBorder="1" applyAlignment="1">
      <alignment horizontal="justify"/>
    </xf>
    <xf numFmtId="0" fontId="1" fillId="0" borderId="55" xfId="0" applyFont="1" applyBorder="1" applyAlignment="1">
      <alignment horizontal="justify"/>
    </xf>
    <xf numFmtId="0" fontId="1" fillId="0" borderId="42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4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50" xfId="0" applyFont="1" applyBorder="1" applyAlignment="1">
      <alignment horizontal="justify"/>
    </xf>
    <xf numFmtId="2" fontId="4" fillId="0" borderId="5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6"/>
  <sheetViews>
    <sheetView tabSelected="1" view="pageBreakPreview" zoomScale="60" zoomScaleNormal="75" workbookViewId="0" topLeftCell="A1">
      <selection activeCell="B8" sqref="B8:G8"/>
    </sheetView>
  </sheetViews>
  <sheetFormatPr defaultColWidth="9.140625" defaultRowHeight="12.75"/>
  <cols>
    <col min="3" max="3" width="34.7109375" style="0" customWidth="1"/>
    <col min="4" max="4" width="73.28125" style="0" customWidth="1"/>
    <col min="5" max="5" width="12.28125" style="0" hidden="1" customWidth="1"/>
    <col min="6" max="6" width="13.28125" style="0" hidden="1" customWidth="1"/>
    <col min="7" max="7" width="6.421875" style="0" hidden="1" customWidth="1"/>
    <col min="8" max="8" width="11.421875" style="0" hidden="1" customWidth="1"/>
    <col min="9" max="9" width="9.140625" style="0" hidden="1" customWidth="1"/>
    <col min="10" max="10" width="11.00390625" style="0" hidden="1" customWidth="1"/>
    <col min="11" max="11" width="26.140625" style="0" customWidth="1"/>
    <col min="12" max="12" width="22.7109375" style="0" customWidth="1"/>
    <col min="13" max="13" width="22.00390625" style="0" customWidth="1"/>
    <col min="14" max="14" width="21.28125" style="0" customWidth="1"/>
    <col min="15" max="15" width="17.8515625" style="0" customWidth="1"/>
    <col min="16" max="16" width="17.7109375" style="0" customWidth="1"/>
    <col min="17" max="17" width="25.57421875" style="0" customWidth="1"/>
    <col min="18" max="18" width="23.7109375" style="0" customWidth="1"/>
  </cols>
  <sheetData>
    <row r="1" spans="1:16" ht="18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9" s="35" customFormat="1" ht="0.75" customHeight="1">
      <c r="A2" s="36"/>
      <c r="B2" s="36"/>
      <c r="C2" s="36"/>
      <c r="D2" s="36"/>
      <c r="E2" s="36"/>
      <c r="F2" s="36"/>
      <c r="G2" s="37" t="s">
        <v>61</v>
      </c>
      <c r="H2" s="37"/>
      <c r="I2" s="37"/>
      <c r="J2" s="37"/>
      <c r="K2" s="36"/>
      <c r="L2" s="38" t="e">
        <f>#REF!+#REF!+#REF!+#REF!+#REF!+#REF!</f>
        <v>#REF!</v>
      </c>
      <c r="M2" s="39" t="e">
        <f>#REF!+#REF!+#REF!+#REF!+#REF!+#REF!</f>
        <v>#REF!</v>
      </c>
      <c r="N2" s="38" t="e">
        <f>#REF!+#REF!+#REF!+#REF!+#REF!+#REF!</f>
        <v>#REF!</v>
      </c>
      <c r="O2" s="38" t="e">
        <f>#REF!+#REF!+#REF!+#REF!+#REF!+#REF!</f>
        <v>#REF!</v>
      </c>
      <c r="P2" s="36"/>
      <c r="Q2" s="34"/>
      <c r="R2" s="34"/>
      <c r="S2" s="34"/>
    </row>
    <row r="3" spans="1:19" s="35" customFormat="1" ht="18">
      <c r="A3" s="36"/>
      <c r="B3" s="36"/>
      <c r="C3" s="36"/>
      <c r="D3" s="36"/>
      <c r="E3" s="36"/>
      <c r="F3" s="36"/>
      <c r="G3" s="37"/>
      <c r="H3" s="37"/>
      <c r="I3" s="37"/>
      <c r="J3" s="37"/>
      <c r="K3" s="36"/>
      <c r="L3" s="137" t="s">
        <v>82</v>
      </c>
      <c r="M3" s="137"/>
      <c r="N3" s="38"/>
      <c r="O3" s="38"/>
      <c r="P3" s="36"/>
      <c r="Q3" s="34"/>
      <c r="R3" s="34"/>
      <c r="S3" s="34"/>
    </row>
    <row r="4" spans="1:19" s="35" customFormat="1" ht="18.75">
      <c r="A4" s="45"/>
      <c r="B4" s="45"/>
      <c r="C4" s="66"/>
      <c r="D4" s="66"/>
      <c r="E4" s="66"/>
      <c r="F4" s="66"/>
      <c r="G4" s="66"/>
      <c r="H4" s="66"/>
      <c r="I4" s="66"/>
      <c r="J4" s="66"/>
      <c r="K4" s="66"/>
      <c r="L4" s="136" t="s">
        <v>93</v>
      </c>
      <c r="M4" s="136"/>
      <c r="N4" s="136"/>
      <c r="O4" s="66"/>
      <c r="P4" s="66"/>
      <c r="Q4" s="34"/>
      <c r="R4" s="34"/>
      <c r="S4" s="34"/>
    </row>
    <row r="5" spans="1:19" s="35" customFormat="1" ht="18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67"/>
      <c r="M5" s="67"/>
      <c r="N5" s="67"/>
      <c r="O5" s="45"/>
      <c r="P5" s="45"/>
      <c r="Q5" s="34"/>
      <c r="R5" s="34"/>
      <c r="S5" s="34"/>
    </row>
    <row r="6" spans="1:19" s="35" customFormat="1" ht="25.5" customHeight="1">
      <c r="A6" s="45"/>
      <c r="B6" s="143" t="s">
        <v>88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45"/>
      <c r="O6" s="45"/>
      <c r="P6" s="45"/>
      <c r="Q6" s="34"/>
      <c r="R6" s="34"/>
      <c r="S6" s="34"/>
    </row>
    <row r="7" spans="1:19" s="35" customFormat="1" ht="27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 t="s">
        <v>80</v>
      </c>
      <c r="O7" s="45"/>
      <c r="P7" s="45"/>
      <c r="Q7" s="34"/>
      <c r="R7" s="34"/>
      <c r="S7" s="34"/>
    </row>
    <row r="8" spans="1:19" s="35" customFormat="1" ht="37.5">
      <c r="A8" s="110" t="s">
        <v>32</v>
      </c>
      <c r="B8" s="138" t="s">
        <v>33</v>
      </c>
      <c r="C8" s="138"/>
      <c r="D8" s="138"/>
      <c r="E8" s="138"/>
      <c r="F8" s="138"/>
      <c r="G8" s="138"/>
      <c r="H8" s="110" t="s">
        <v>13</v>
      </c>
      <c r="I8" s="110"/>
      <c r="J8" s="110"/>
      <c r="K8" s="111" t="s">
        <v>62</v>
      </c>
      <c r="L8" s="112" t="s">
        <v>84</v>
      </c>
      <c r="M8" s="112" t="s">
        <v>85</v>
      </c>
      <c r="N8" s="112" t="s">
        <v>86</v>
      </c>
      <c r="O8" s="45"/>
      <c r="P8" s="45"/>
      <c r="Q8" s="34"/>
      <c r="R8" s="34"/>
      <c r="S8" s="34"/>
    </row>
    <row r="9" spans="1:19" s="35" customFormat="1" ht="43.5" customHeight="1">
      <c r="A9" s="140">
        <v>1</v>
      </c>
      <c r="B9" s="141" t="s">
        <v>63</v>
      </c>
      <c r="C9" s="141"/>
      <c r="D9" s="141"/>
      <c r="E9" s="141"/>
      <c r="F9" s="141"/>
      <c r="G9" s="141"/>
      <c r="H9" s="120">
        <f>L9+M9+N9</f>
        <v>31855</v>
      </c>
      <c r="I9" s="121"/>
      <c r="J9" s="121"/>
      <c r="K9" s="122" t="s">
        <v>10</v>
      </c>
      <c r="L9" s="123">
        <v>10055</v>
      </c>
      <c r="M9" s="123">
        <v>10100</v>
      </c>
      <c r="N9" s="123">
        <v>11700</v>
      </c>
      <c r="O9" s="45"/>
      <c r="P9" s="45"/>
      <c r="Q9" s="34"/>
      <c r="R9" s="34"/>
      <c r="S9" s="34"/>
    </row>
    <row r="10" spans="1:19" s="35" customFormat="1" ht="65.25" customHeight="1">
      <c r="A10" s="140"/>
      <c r="B10" s="141"/>
      <c r="C10" s="141"/>
      <c r="D10" s="141"/>
      <c r="E10" s="141"/>
      <c r="F10" s="141"/>
      <c r="G10" s="141"/>
      <c r="H10" s="120">
        <f>L10+M10+N10</f>
        <v>43066.3</v>
      </c>
      <c r="I10" s="121"/>
      <c r="J10" s="121"/>
      <c r="K10" s="122" t="s">
        <v>11</v>
      </c>
      <c r="L10" s="123">
        <v>16304.4</v>
      </c>
      <c r="M10" s="123">
        <v>13620</v>
      </c>
      <c r="N10" s="123">
        <v>13141.9</v>
      </c>
      <c r="O10" s="45"/>
      <c r="P10" s="45"/>
      <c r="Q10" s="34"/>
      <c r="R10" s="34"/>
      <c r="S10" s="34"/>
    </row>
    <row r="11" spans="1:19" s="35" customFormat="1" ht="50.25" customHeight="1">
      <c r="A11" s="144" t="s">
        <v>37</v>
      </c>
      <c r="B11" s="139" t="s">
        <v>1</v>
      </c>
      <c r="C11" s="139"/>
      <c r="D11" s="139"/>
      <c r="E11" s="139"/>
      <c r="F11" s="139"/>
      <c r="G11" s="139"/>
      <c r="H11" s="139"/>
      <c r="I11" s="139"/>
      <c r="J11" s="139"/>
      <c r="K11" s="114" t="s">
        <v>10</v>
      </c>
      <c r="L11" s="47">
        <v>5284</v>
      </c>
      <c r="M11" s="47">
        <v>5284</v>
      </c>
      <c r="N11" s="47">
        <v>5284</v>
      </c>
      <c r="O11" s="108"/>
      <c r="P11" s="68"/>
      <c r="Q11" s="125"/>
      <c r="R11" s="34"/>
      <c r="S11" s="34"/>
    </row>
    <row r="12" spans="1:19" s="35" customFormat="1" ht="48" customHeight="1">
      <c r="A12" s="144"/>
      <c r="B12" s="139"/>
      <c r="C12" s="139"/>
      <c r="D12" s="139"/>
      <c r="E12" s="139"/>
      <c r="F12" s="139"/>
      <c r="G12" s="139"/>
      <c r="H12" s="139"/>
      <c r="I12" s="139"/>
      <c r="J12" s="139"/>
      <c r="K12" s="114" t="s">
        <v>11</v>
      </c>
      <c r="L12" s="47">
        <v>16304.4</v>
      </c>
      <c r="M12" s="47">
        <v>13620</v>
      </c>
      <c r="N12" s="47">
        <v>13141.9</v>
      </c>
      <c r="O12" s="108"/>
      <c r="P12" s="68"/>
      <c r="Q12" s="125"/>
      <c r="R12" s="34"/>
      <c r="S12" s="34"/>
    </row>
    <row r="13" spans="1:25" s="35" customFormat="1" ht="45.75" customHeight="1">
      <c r="A13" s="144" t="s">
        <v>38</v>
      </c>
      <c r="B13" s="139" t="s">
        <v>65</v>
      </c>
      <c r="C13" s="139"/>
      <c r="D13" s="139"/>
      <c r="E13" s="139"/>
      <c r="F13" s="139"/>
      <c r="G13" s="139"/>
      <c r="H13" s="139"/>
      <c r="I13" s="52"/>
      <c r="J13" s="52"/>
      <c r="K13" s="114" t="s">
        <v>10</v>
      </c>
      <c r="L13" s="47">
        <v>2694.8</v>
      </c>
      <c r="M13" s="47">
        <v>2368.7</v>
      </c>
      <c r="N13" s="47">
        <v>3968.7</v>
      </c>
      <c r="O13" s="108"/>
      <c r="P13" s="126"/>
      <c r="Q13" s="126"/>
      <c r="R13" s="126"/>
      <c r="S13" s="126"/>
      <c r="T13" s="126"/>
      <c r="U13" s="126"/>
      <c r="V13" s="126"/>
      <c r="W13" s="126"/>
      <c r="X13" s="126"/>
      <c r="Y13" s="126"/>
    </row>
    <row r="14" spans="1:19" s="35" customFormat="1" ht="39" customHeight="1">
      <c r="A14" s="144"/>
      <c r="B14" s="139"/>
      <c r="C14" s="139"/>
      <c r="D14" s="139"/>
      <c r="E14" s="139"/>
      <c r="F14" s="139"/>
      <c r="G14" s="139"/>
      <c r="H14" s="139"/>
      <c r="I14" s="52"/>
      <c r="J14" s="52"/>
      <c r="K14" s="114" t="s">
        <v>11</v>
      </c>
      <c r="L14" s="47"/>
      <c r="M14" s="47"/>
      <c r="N14" s="47"/>
      <c r="O14" s="108"/>
      <c r="P14" s="68"/>
      <c r="Q14" s="125"/>
      <c r="R14" s="34"/>
      <c r="S14" s="34"/>
    </row>
    <row r="15" spans="1:19" s="35" customFormat="1" ht="51" customHeight="1">
      <c r="A15" s="144" t="s">
        <v>39</v>
      </c>
      <c r="B15" s="139" t="s">
        <v>81</v>
      </c>
      <c r="C15" s="139"/>
      <c r="D15" s="139"/>
      <c r="E15" s="139"/>
      <c r="F15" s="139"/>
      <c r="G15" s="139"/>
      <c r="H15" s="139"/>
      <c r="I15" s="52"/>
      <c r="J15" s="52"/>
      <c r="K15" s="114" t="s">
        <v>10</v>
      </c>
      <c r="L15" s="47">
        <v>117.1</v>
      </c>
      <c r="M15" s="47">
        <v>117.1</v>
      </c>
      <c r="N15" s="47">
        <v>117.1</v>
      </c>
      <c r="O15" s="108"/>
      <c r="P15" s="68"/>
      <c r="Q15" s="125"/>
      <c r="R15" s="34"/>
      <c r="S15" s="34"/>
    </row>
    <row r="16" spans="1:19" s="35" customFormat="1" ht="47.25" customHeight="1">
      <c r="A16" s="144"/>
      <c r="B16" s="139"/>
      <c r="C16" s="139"/>
      <c r="D16" s="139"/>
      <c r="E16" s="139"/>
      <c r="F16" s="139"/>
      <c r="G16" s="139"/>
      <c r="H16" s="139"/>
      <c r="I16" s="52"/>
      <c r="J16" s="52"/>
      <c r="K16" s="114" t="s">
        <v>11</v>
      </c>
      <c r="L16" s="47"/>
      <c r="M16" s="47"/>
      <c r="N16" s="47"/>
      <c r="O16" s="108"/>
      <c r="P16" s="68"/>
      <c r="Q16" s="125"/>
      <c r="R16" s="34"/>
      <c r="S16" s="34"/>
    </row>
    <row r="17" spans="1:19" s="35" customFormat="1" ht="36" customHeight="1">
      <c r="A17" s="144" t="s">
        <v>40</v>
      </c>
      <c r="B17" s="139" t="s">
        <v>5</v>
      </c>
      <c r="C17" s="139"/>
      <c r="D17" s="139"/>
      <c r="E17" s="139"/>
      <c r="F17" s="139"/>
      <c r="G17" s="139"/>
      <c r="H17" s="139"/>
      <c r="I17" s="52"/>
      <c r="J17" s="52"/>
      <c r="K17" s="114" t="s">
        <v>10</v>
      </c>
      <c r="L17" s="47">
        <v>1959.1</v>
      </c>
      <c r="M17" s="47">
        <v>2330.2</v>
      </c>
      <c r="N17" s="47">
        <v>2330.2</v>
      </c>
      <c r="O17" s="108"/>
      <c r="P17" s="68"/>
      <c r="Q17" s="125"/>
      <c r="R17" s="34"/>
      <c r="S17" s="34"/>
    </row>
    <row r="18" spans="1:19" s="35" customFormat="1" ht="36" customHeight="1">
      <c r="A18" s="144"/>
      <c r="B18" s="139"/>
      <c r="C18" s="139"/>
      <c r="D18" s="139"/>
      <c r="E18" s="139"/>
      <c r="F18" s="139"/>
      <c r="G18" s="139"/>
      <c r="H18" s="139"/>
      <c r="I18" s="52"/>
      <c r="J18" s="52"/>
      <c r="K18" s="114" t="s">
        <v>11</v>
      </c>
      <c r="L18" s="47"/>
      <c r="M18" s="47"/>
      <c r="N18" s="47"/>
      <c r="O18" s="108"/>
      <c r="P18" s="68"/>
      <c r="Q18" s="34"/>
      <c r="R18" s="34"/>
      <c r="S18" s="34"/>
    </row>
    <row r="19" spans="1:19" s="35" customFormat="1" ht="37.5" customHeight="1">
      <c r="A19" s="140">
        <v>2</v>
      </c>
      <c r="B19" s="141" t="s">
        <v>66</v>
      </c>
      <c r="C19" s="141"/>
      <c r="D19" s="141"/>
      <c r="E19" s="141"/>
      <c r="F19" s="141"/>
      <c r="G19" s="141"/>
      <c r="H19" s="124">
        <f>L19+M19+N19</f>
        <v>159487.54100000003</v>
      </c>
      <c r="I19" s="121"/>
      <c r="J19" s="121"/>
      <c r="K19" s="122" t="s">
        <v>10</v>
      </c>
      <c r="L19" s="123">
        <f>50597.7+5300+L26+L28+L30+L32+L34</f>
        <v>56029.638</v>
      </c>
      <c r="M19" s="123">
        <f>43400+5500+M26+M28+M30+M32+M34</f>
        <v>51043</v>
      </c>
      <c r="N19" s="123">
        <f>46791.103+5500+N26+N28+N30+N32+N34</f>
        <v>52414.903000000006</v>
      </c>
      <c r="O19" s="127">
        <f>L19+L20</f>
        <v>187381.439</v>
      </c>
      <c r="P19" s="127">
        <f>M19+M20</f>
        <v>309247.19999999995</v>
      </c>
      <c r="Q19" s="127">
        <f>N19+N20</f>
        <v>159239.703</v>
      </c>
      <c r="R19" s="34"/>
      <c r="S19" s="34"/>
    </row>
    <row r="20" spans="1:19" s="35" customFormat="1" ht="36.75" customHeight="1">
      <c r="A20" s="140"/>
      <c r="B20" s="141"/>
      <c r="C20" s="141"/>
      <c r="D20" s="141"/>
      <c r="E20" s="141"/>
      <c r="F20" s="141"/>
      <c r="G20" s="141"/>
      <c r="H20" s="124">
        <f>L20+M20+N20</f>
        <v>496380.8009999999</v>
      </c>
      <c r="I20" s="121"/>
      <c r="J20" s="121"/>
      <c r="K20" s="122" t="s">
        <v>11</v>
      </c>
      <c r="L20" s="123">
        <f>113096+L27+L29+L31+L33+L35+3050.3+4924.3</f>
        <v>131351.801</v>
      </c>
      <c r="M20" s="123">
        <f>99871.3+M27+M29+M31+M33+M35+3050.3+4924.3</f>
        <v>258204.19999999995</v>
      </c>
      <c r="N20" s="123">
        <f>N27+N29+N31+N33+N35+96374+3050.3+4924.3</f>
        <v>106824.8</v>
      </c>
      <c r="O20" s="128">
        <f aca="true" t="shared" si="0" ref="O20:Q21">L21+L23+L36+L38</f>
        <v>56029.63799999999</v>
      </c>
      <c r="P20" s="128">
        <f t="shared" si="0"/>
        <v>51042.99999999999</v>
      </c>
      <c r="Q20" s="128">
        <f t="shared" si="0"/>
        <v>52414.90299999999</v>
      </c>
      <c r="R20" s="34"/>
      <c r="S20" s="34"/>
    </row>
    <row r="21" spans="1:19" s="35" customFormat="1" ht="39.75" customHeight="1">
      <c r="A21" s="144" t="s">
        <v>43</v>
      </c>
      <c r="B21" s="139" t="s">
        <v>74</v>
      </c>
      <c r="C21" s="139"/>
      <c r="D21" s="139"/>
      <c r="E21" s="139"/>
      <c r="F21" s="139"/>
      <c r="G21" s="139"/>
      <c r="H21" s="139"/>
      <c r="I21" s="52"/>
      <c r="J21" s="52"/>
      <c r="K21" s="114" t="s">
        <v>10</v>
      </c>
      <c r="L21" s="47">
        <v>36276.2</v>
      </c>
      <c r="M21" s="47">
        <v>36276.2</v>
      </c>
      <c r="N21" s="47">
        <v>36276.2</v>
      </c>
      <c r="O21" s="108">
        <f t="shared" si="0"/>
        <v>131351.801</v>
      </c>
      <c r="P21" s="108">
        <f t="shared" si="0"/>
        <v>258204.19999999998</v>
      </c>
      <c r="Q21" s="108">
        <f t="shared" si="0"/>
        <v>106824.8</v>
      </c>
      <c r="R21" s="34"/>
      <c r="S21" s="34"/>
    </row>
    <row r="22" spans="1:19" s="35" customFormat="1" ht="42.75" customHeight="1">
      <c r="A22" s="144"/>
      <c r="B22" s="139"/>
      <c r="C22" s="139"/>
      <c r="D22" s="139"/>
      <c r="E22" s="139"/>
      <c r="F22" s="139"/>
      <c r="G22" s="139"/>
      <c r="H22" s="139"/>
      <c r="I22" s="52"/>
      <c r="J22" s="52"/>
      <c r="K22" s="114" t="s">
        <v>11</v>
      </c>
      <c r="L22" s="47">
        <v>116146.3</v>
      </c>
      <c r="M22" s="47">
        <v>102921.6</v>
      </c>
      <c r="N22" s="47">
        <v>99424.3</v>
      </c>
      <c r="O22" s="108"/>
      <c r="P22" s="68"/>
      <c r="Q22" s="34"/>
      <c r="R22" s="34"/>
      <c r="S22" s="34"/>
    </row>
    <row r="23" spans="1:19" s="35" customFormat="1" ht="50.25" customHeight="1">
      <c r="A23" s="144" t="s">
        <v>44</v>
      </c>
      <c r="B23" s="139" t="s">
        <v>75</v>
      </c>
      <c r="C23" s="139"/>
      <c r="D23" s="139"/>
      <c r="E23" s="129"/>
      <c r="F23" s="129"/>
      <c r="G23" s="129"/>
      <c r="H23" s="129"/>
      <c r="I23" s="52"/>
      <c r="J23" s="52"/>
      <c r="K23" s="114" t="s">
        <v>10</v>
      </c>
      <c r="L23" s="47">
        <f>13138.4+L28+L30+L32+L34</f>
        <v>13270.337999999998</v>
      </c>
      <c r="M23" s="47">
        <v>7913.6</v>
      </c>
      <c r="N23" s="47">
        <f>9161.703+N26</f>
        <v>9285.502999999999</v>
      </c>
      <c r="O23" s="108"/>
      <c r="P23" s="68"/>
      <c r="Q23" s="34"/>
      <c r="R23" s="34"/>
      <c r="S23" s="34"/>
    </row>
    <row r="24" spans="1:19" s="35" customFormat="1" ht="52.5" customHeight="1">
      <c r="A24" s="144"/>
      <c r="B24" s="139"/>
      <c r="C24" s="139"/>
      <c r="D24" s="139"/>
      <c r="E24" s="48"/>
      <c r="F24" s="48"/>
      <c r="G24" s="48"/>
      <c r="H24" s="48"/>
      <c r="I24" s="52"/>
      <c r="J24" s="52"/>
      <c r="K24" s="114" t="s">
        <v>11</v>
      </c>
      <c r="L24" s="47">
        <f>L27+L29+L31+L33+L35</f>
        <v>10281.201000000001</v>
      </c>
      <c r="M24" s="47">
        <f>M27+M29+M31+M33+M35</f>
        <v>150358.3</v>
      </c>
      <c r="N24" s="47">
        <f>N27</f>
        <v>2476.2</v>
      </c>
      <c r="O24" s="108"/>
      <c r="P24" s="68"/>
      <c r="Q24" s="34"/>
      <c r="R24" s="34"/>
      <c r="S24" s="34"/>
    </row>
    <row r="25" spans="1:19" s="35" customFormat="1" ht="33" customHeight="1">
      <c r="A25" s="116"/>
      <c r="B25" s="139" t="s">
        <v>69</v>
      </c>
      <c r="C25" s="139"/>
      <c r="D25" s="139"/>
      <c r="E25" s="139"/>
      <c r="F25" s="139"/>
      <c r="G25" s="139"/>
      <c r="H25" s="139"/>
      <c r="I25" s="117"/>
      <c r="J25" s="117"/>
      <c r="K25" s="118"/>
      <c r="L25" s="47"/>
      <c r="M25" s="47"/>
      <c r="N25" s="47"/>
      <c r="O25" s="46"/>
      <c r="P25" s="80"/>
      <c r="Q25" s="34"/>
      <c r="R25" s="34"/>
      <c r="S25" s="34"/>
    </row>
    <row r="26" spans="1:19" s="35" customFormat="1" ht="33.75" customHeight="1">
      <c r="A26" s="142" t="s">
        <v>67</v>
      </c>
      <c r="B26" s="139" t="s">
        <v>70</v>
      </c>
      <c r="C26" s="139"/>
      <c r="D26" s="139"/>
      <c r="E26" s="48"/>
      <c r="F26" s="48"/>
      <c r="G26" s="48"/>
      <c r="H26" s="48"/>
      <c r="I26" s="117"/>
      <c r="J26" s="117"/>
      <c r="K26" s="114" t="s">
        <v>10</v>
      </c>
      <c r="L26" s="47"/>
      <c r="M26" s="47">
        <v>143</v>
      </c>
      <c r="N26" s="47">
        <v>123.8</v>
      </c>
      <c r="O26" s="46"/>
      <c r="P26" s="80"/>
      <c r="Q26" s="34"/>
      <c r="R26" s="34"/>
      <c r="S26" s="34"/>
    </row>
    <row r="27" spans="1:19" s="35" customFormat="1" ht="42.75" customHeight="1">
      <c r="A27" s="142"/>
      <c r="B27" s="139"/>
      <c r="C27" s="139"/>
      <c r="D27" s="139"/>
      <c r="E27" s="48"/>
      <c r="F27" s="48"/>
      <c r="G27" s="48"/>
      <c r="H27" s="48"/>
      <c r="I27" s="117"/>
      <c r="J27" s="117"/>
      <c r="K27" s="114" t="s">
        <v>11</v>
      </c>
      <c r="L27" s="47"/>
      <c r="M27" s="47">
        <v>2857</v>
      </c>
      <c r="N27" s="47">
        <v>2476.2</v>
      </c>
      <c r="O27" s="46"/>
      <c r="P27" s="80"/>
      <c r="Q27" s="34"/>
      <c r="R27" s="34"/>
      <c r="S27" s="34"/>
    </row>
    <row r="28" spans="1:19" s="35" customFormat="1" ht="42.75" customHeight="1">
      <c r="A28" s="142" t="s">
        <v>68</v>
      </c>
      <c r="B28" s="139" t="s">
        <v>76</v>
      </c>
      <c r="C28" s="139"/>
      <c r="D28" s="139"/>
      <c r="E28" s="48"/>
      <c r="F28" s="48"/>
      <c r="G28" s="48"/>
      <c r="H28" s="48"/>
      <c r="I28" s="117"/>
      <c r="J28" s="117"/>
      <c r="K28" s="114" t="s">
        <v>10</v>
      </c>
      <c r="L28" s="47">
        <v>35.3</v>
      </c>
      <c r="M28" s="47"/>
      <c r="N28" s="47"/>
      <c r="O28" s="46"/>
      <c r="P28" s="80"/>
      <c r="Q28" s="34"/>
      <c r="R28" s="34"/>
      <c r="S28" s="34"/>
    </row>
    <row r="29" spans="1:19" s="35" customFormat="1" ht="38.25" customHeight="1">
      <c r="A29" s="142"/>
      <c r="B29" s="139"/>
      <c r="C29" s="139"/>
      <c r="D29" s="139"/>
      <c r="E29" s="48"/>
      <c r="F29" s="48"/>
      <c r="G29" s="48"/>
      <c r="H29" s="48"/>
      <c r="I29" s="117"/>
      <c r="J29" s="117"/>
      <c r="K29" s="114" t="s">
        <v>11</v>
      </c>
      <c r="L29" s="47">
        <v>706.7</v>
      </c>
      <c r="M29" s="47"/>
      <c r="N29" s="47"/>
      <c r="O29" s="46"/>
      <c r="P29" s="80"/>
      <c r="Q29" s="34"/>
      <c r="R29" s="34"/>
      <c r="S29" s="34"/>
    </row>
    <row r="30" spans="1:19" s="35" customFormat="1" ht="42.75" customHeight="1">
      <c r="A30" s="142" t="s">
        <v>71</v>
      </c>
      <c r="B30" s="139" t="s">
        <v>72</v>
      </c>
      <c r="C30" s="139"/>
      <c r="D30" s="139"/>
      <c r="E30" s="48"/>
      <c r="F30" s="48"/>
      <c r="G30" s="48"/>
      <c r="H30" s="48"/>
      <c r="I30" s="117"/>
      <c r="J30" s="117"/>
      <c r="K30" s="114" t="s">
        <v>10</v>
      </c>
      <c r="L30" s="47">
        <v>32.238</v>
      </c>
      <c r="M30" s="47"/>
      <c r="N30" s="47"/>
      <c r="O30" s="46"/>
      <c r="P30" s="80"/>
      <c r="Q30" s="34"/>
      <c r="R30" s="34"/>
      <c r="S30" s="34"/>
    </row>
    <row r="31" spans="1:19" s="35" customFormat="1" ht="37.5" customHeight="1">
      <c r="A31" s="142"/>
      <c r="B31" s="139"/>
      <c r="C31" s="139"/>
      <c r="D31" s="139"/>
      <c r="E31" s="48"/>
      <c r="F31" s="48"/>
      <c r="G31" s="48"/>
      <c r="H31" s="48"/>
      <c r="I31" s="117"/>
      <c r="J31" s="117"/>
      <c r="K31" s="114" t="s">
        <v>11</v>
      </c>
      <c r="L31" s="47">
        <v>3191.501</v>
      </c>
      <c r="M31" s="47"/>
      <c r="N31" s="47"/>
      <c r="O31" s="46"/>
      <c r="P31" s="80"/>
      <c r="Q31" s="34"/>
      <c r="R31" s="34"/>
      <c r="S31" s="34"/>
    </row>
    <row r="32" spans="1:19" s="35" customFormat="1" ht="37.5" customHeight="1">
      <c r="A32" s="142" t="s">
        <v>87</v>
      </c>
      <c r="B32" s="139" t="s">
        <v>90</v>
      </c>
      <c r="C32" s="139"/>
      <c r="D32" s="139"/>
      <c r="E32" s="48"/>
      <c r="F32" s="48"/>
      <c r="G32" s="48"/>
      <c r="H32" s="48"/>
      <c r="I32" s="117"/>
      <c r="J32" s="117"/>
      <c r="K32" s="114" t="s">
        <v>10</v>
      </c>
      <c r="L32" s="47">
        <v>64.4</v>
      </c>
      <c r="M32" s="47"/>
      <c r="N32" s="47"/>
      <c r="O32" s="46"/>
      <c r="P32" s="80"/>
      <c r="Q32" s="34"/>
      <c r="R32" s="34"/>
      <c r="S32" s="34"/>
    </row>
    <row r="33" spans="1:19" s="35" customFormat="1" ht="48.75" customHeight="1">
      <c r="A33" s="142"/>
      <c r="B33" s="139"/>
      <c r="C33" s="139"/>
      <c r="D33" s="139"/>
      <c r="E33" s="48"/>
      <c r="F33" s="48"/>
      <c r="G33" s="48"/>
      <c r="H33" s="48"/>
      <c r="I33" s="117"/>
      <c r="J33" s="117"/>
      <c r="K33" s="114" t="s">
        <v>11</v>
      </c>
      <c r="L33" s="47">
        <v>6383</v>
      </c>
      <c r="M33" s="47"/>
      <c r="N33" s="47"/>
      <c r="O33" s="46"/>
      <c r="P33" s="80"/>
      <c r="Q33" s="34"/>
      <c r="R33" s="34"/>
      <c r="S33" s="34"/>
    </row>
    <row r="34" spans="1:19" s="35" customFormat="1" ht="48.75" customHeight="1">
      <c r="A34" s="142" t="s">
        <v>91</v>
      </c>
      <c r="B34" s="139" t="s">
        <v>92</v>
      </c>
      <c r="C34" s="139"/>
      <c r="D34" s="139"/>
      <c r="E34" s="48"/>
      <c r="F34" s="48"/>
      <c r="G34" s="48"/>
      <c r="H34" s="48"/>
      <c r="I34" s="117"/>
      <c r="J34" s="117"/>
      <c r="K34" s="114" t="s">
        <v>10</v>
      </c>
      <c r="L34" s="47"/>
      <c r="M34" s="47">
        <v>2000</v>
      </c>
      <c r="N34" s="47"/>
      <c r="O34" s="46"/>
      <c r="P34" s="80"/>
      <c r="Q34" s="34"/>
      <c r="R34" s="34"/>
      <c r="S34" s="34"/>
    </row>
    <row r="35" spans="1:19" s="35" customFormat="1" ht="39" customHeight="1">
      <c r="A35" s="142"/>
      <c r="B35" s="139"/>
      <c r="C35" s="139"/>
      <c r="D35" s="139"/>
      <c r="E35" s="48"/>
      <c r="F35" s="48"/>
      <c r="G35" s="48"/>
      <c r="H35" s="48"/>
      <c r="I35" s="117"/>
      <c r="J35" s="117"/>
      <c r="K35" s="114" t="s">
        <v>11</v>
      </c>
      <c r="L35" s="47"/>
      <c r="M35" s="47">
        <v>147501.3</v>
      </c>
      <c r="N35" s="47"/>
      <c r="O35" s="46"/>
      <c r="P35" s="80"/>
      <c r="Q35" s="34"/>
      <c r="R35" s="34"/>
      <c r="S35" s="34"/>
    </row>
    <row r="36" spans="1:19" s="35" customFormat="1" ht="44.25" customHeight="1">
      <c r="A36" s="144" t="s">
        <v>45</v>
      </c>
      <c r="B36" s="139" t="s">
        <v>60</v>
      </c>
      <c r="C36" s="139"/>
      <c r="D36" s="139"/>
      <c r="E36" s="139"/>
      <c r="F36" s="139"/>
      <c r="G36" s="139"/>
      <c r="H36" s="139"/>
      <c r="I36" s="52"/>
      <c r="J36" s="52"/>
      <c r="K36" s="114" t="s">
        <v>10</v>
      </c>
      <c r="L36" s="47">
        <v>138</v>
      </c>
      <c r="M36" s="47">
        <v>308.1</v>
      </c>
      <c r="N36" s="47">
        <v>308.1</v>
      </c>
      <c r="O36" s="108"/>
      <c r="P36" s="68"/>
      <c r="Q36" s="34"/>
      <c r="R36" s="34"/>
      <c r="S36" s="34"/>
    </row>
    <row r="37" spans="1:19" s="35" customFormat="1" ht="39" customHeight="1">
      <c r="A37" s="144"/>
      <c r="B37" s="139"/>
      <c r="C37" s="139"/>
      <c r="D37" s="139"/>
      <c r="E37" s="139"/>
      <c r="F37" s="139"/>
      <c r="G37" s="139"/>
      <c r="H37" s="139"/>
      <c r="I37" s="52"/>
      <c r="J37" s="52"/>
      <c r="K37" s="114" t="s">
        <v>11</v>
      </c>
      <c r="L37" s="47"/>
      <c r="M37" s="47"/>
      <c r="N37" s="47"/>
      <c r="O37" s="108"/>
      <c r="P37" s="68"/>
      <c r="Q37" s="34"/>
      <c r="R37" s="34"/>
      <c r="S37" s="34"/>
    </row>
    <row r="38" spans="1:19" s="35" customFormat="1" ht="39.75" customHeight="1">
      <c r="A38" s="144" t="s">
        <v>46</v>
      </c>
      <c r="B38" s="139" t="s">
        <v>59</v>
      </c>
      <c r="C38" s="139"/>
      <c r="D38" s="139"/>
      <c r="E38" s="139"/>
      <c r="F38" s="139"/>
      <c r="G38" s="139"/>
      <c r="H38" s="139"/>
      <c r="I38" s="52"/>
      <c r="J38" s="52"/>
      <c r="K38" s="114" t="s">
        <v>10</v>
      </c>
      <c r="L38" s="47">
        <v>6345.1</v>
      </c>
      <c r="M38" s="47">
        <v>6545.1</v>
      </c>
      <c r="N38" s="47">
        <v>6545.1</v>
      </c>
      <c r="O38" s="108"/>
      <c r="P38" s="68"/>
      <c r="Q38" s="34"/>
      <c r="R38" s="34"/>
      <c r="S38" s="34"/>
    </row>
    <row r="39" spans="1:19" s="35" customFormat="1" ht="39.75" customHeight="1">
      <c r="A39" s="144"/>
      <c r="B39" s="139"/>
      <c r="C39" s="139"/>
      <c r="D39" s="139"/>
      <c r="E39" s="139"/>
      <c r="F39" s="139"/>
      <c r="G39" s="139"/>
      <c r="H39" s="139"/>
      <c r="I39" s="52"/>
      <c r="J39" s="52"/>
      <c r="K39" s="114" t="s">
        <v>11</v>
      </c>
      <c r="L39" s="47">
        <v>4924.3</v>
      </c>
      <c r="M39" s="47">
        <v>4924.3</v>
      </c>
      <c r="N39" s="47">
        <v>4924.3</v>
      </c>
      <c r="O39" s="108"/>
      <c r="P39" s="68"/>
      <c r="Q39" s="34"/>
      <c r="R39" s="34"/>
      <c r="S39" s="34"/>
    </row>
    <row r="40" spans="1:19" s="35" customFormat="1" ht="39.75" customHeight="1">
      <c r="A40" s="140">
        <v>3</v>
      </c>
      <c r="B40" s="141" t="s">
        <v>48</v>
      </c>
      <c r="C40" s="141"/>
      <c r="D40" s="141"/>
      <c r="E40" s="141"/>
      <c r="F40" s="141"/>
      <c r="G40" s="141"/>
      <c r="H40" s="120">
        <f>L40+M40+N40</f>
        <v>26769</v>
      </c>
      <c r="I40" s="121"/>
      <c r="J40" s="121"/>
      <c r="K40" s="122" t="s">
        <v>10</v>
      </c>
      <c r="L40" s="123">
        <v>8769</v>
      </c>
      <c r="M40" s="123">
        <v>8900</v>
      </c>
      <c r="N40" s="123">
        <v>9100</v>
      </c>
      <c r="O40" s="45"/>
      <c r="P40" s="45"/>
      <c r="Q40" s="34"/>
      <c r="R40" s="34"/>
      <c r="S40" s="34"/>
    </row>
    <row r="41" spans="1:19" s="35" customFormat="1" ht="42" customHeight="1">
      <c r="A41" s="140"/>
      <c r="B41" s="141"/>
      <c r="C41" s="141"/>
      <c r="D41" s="141"/>
      <c r="E41" s="141"/>
      <c r="F41" s="141"/>
      <c r="G41" s="141"/>
      <c r="H41" s="124">
        <f>L41+M41+N41</f>
        <v>0</v>
      </c>
      <c r="I41" s="121"/>
      <c r="J41" s="121"/>
      <c r="K41" s="122" t="s">
        <v>11</v>
      </c>
      <c r="L41" s="123"/>
      <c r="M41" s="123"/>
      <c r="N41" s="123"/>
      <c r="O41" s="45"/>
      <c r="P41" s="45"/>
      <c r="Q41" s="34"/>
      <c r="R41" s="34"/>
      <c r="S41" s="34"/>
    </row>
    <row r="42" spans="1:19" s="35" customFormat="1" ht="46.5" customHeight="1">
      <c r="A42" s="144" t="s">
        <v>49</v>
      </c>
      <c r="B42" s="139" t="s">
        <v>77</v>
      </c>
      <c r="C42" s="139"/>
      <c r="D42" s="139"/>
      <c r="E42" s="139"/>
      <c r="F42" s="139"/>
      <c r="G42" s="139"/>
      <c r="H42" s="139"/>
      <c r="I42" s="52"/>
      <c r="J42" s="52"/>
      <c r="K42" s="114" t="s">
        <v>10</v>
      </c>
      <c r="L42" s="47">
        <v>6960</v>
      </c>
      <c r="M42" s="47">
        <v>7250</v>
      </c>
      <c r="N42" s="47">
        <v>7570</v>
      </c>
      <c r="O42" s="108"/>
      <c r="P42" s="68"/>
      <c r="Q42" s="34"/>
      <c r="R42" s="34"/>
      <c r="S42" s="34"/>
    </row>
    <row r="43" spans="1:19" s="35" customFormat="1" ht="47.25" customHeight="1">
      <c r="A43" s="144"/>
      <c r="B43" s="139"/>
      <c r="C43" s="139"/>
      <c r="D43" s="139"/>
      <c r="E43" s="139"/>
      <c r="F43" s="139"/>
      <c r="G43" s="139"/>
      <c r="H43" s="139"/>
      <c r="I43" s="52"/>
      <c r="J43" s="52"/>
      <c r="K43" s="114" t="s">
        <v>11</v>
      </c>
      <c r="L43" s="47"/>
      <c r="M43" s="47"/>
      <c r="N43" s="47"/>
      <c r="O43" s="108"/>
      <c r="P43" s="68"/>
      <c r="Q43" s="34"/>
      <c r="R43" s="34"/>
      <c r="S43" s="34"/>
    </row>
    <row r="44" spans="1:19" s="35" customFormat="1" ht="49.5" customHeight="1">
      <c r="A44" s="144" t="s">
        <v>50</v>
      </c>
      <c r="B44" s="139" t="s">
        <v>24</v>
      </c>
      <c r="C44" s="139"/>
      <c r="D44" s="139"/>
      <c r="E44" s="139"/>
      <c r="F44" s="139"/>
      <c r="G44" s="139"/>
      <c r="H44" s="139"/>
      <c r="I44" s="52"/>
      <c r="J44" s="52"/>
      <c r="K44" s="114" t="s">
        <v>10</v>
      </c>
      <c r="L44" s="47">
        <v>1786.7</v>
      </c>
      <c r="M44" s="47">
        <v>1627.7</v>
      </c>
      <c r="N44" s="47">
        <v>1507.7</v>
      </c>
      <c r="O44" s="108"/>
      <c r="P44" s="68"/>
      <c r="Q44" s="34"/>
      <c r="R44" s="34"/>
      <c r="S44" s="34"/>
    </row>
    <row r="45" spans="1:19" s="35" customFormat="1" ht="39.75" customHeight="1">
      <c r="A45" s="144"/>
      <c r="B45" s="139"/>
      <c r="C45" s="139"/>
      <c r="D45" s="139"/>
      <c r="E45" s="139"/>
      <c r="F45" s="139"/>
      <c r="G45" s="139"/>
      <c r="H45" s="139"/>
      <c r="I45" s="52"/>
      <c r="J45" s="52"/>
      <c r="K45" s="114" t="s">
        <v>11</v>
      </c>
      <c r="L45" s="47"/>
      <c r="M45" s="47"/>
      <c r="N45" s="47"/>
      <c r="O45" s="108"/>
      <c r="P45" s="68"/>
      <c r="Q45" s="34"/>
      <c r="R45" s="34"/>
      <c r="S45" s="34"/>
    </row>
    <row r="46" spans="1:19" s="35" customFormat="1" ht="43.5" customHeight="1">
      <c r="A46" s="144" t="s">
        <v>51</v>
      </c>
      <c r="B46" s="139" t="s">
        <v>78</v>
      </c>
      <c r="C46" s="139"/>
      <c r="D46" s="139"/>
      <c r="E46" s="139"/>
      <c r="F46" s="139"/>
      <c r="G46" s="139"/>
      <c r="H46" s="139"/>
      <c r="I46" s="52"/>
      <c r="J46" s="52"/>
      <c r="K46" s="114" t="s">
        <v>10</v>
      </c>
      <c r="L46" s="47">
        <v>22.3</v>
      </c>
      <c r="M46" s="47">
        <v>22.3</v>
      </c>
      <c r="N46" s="47">
        <v>22.3</v>
      </c>
      <c r="O46" s="108"/>
      <c r="P46" s="68"/>
      <c r="Q46" s="34"/>
      <c r="R46" s="34"/>
      <c r="S46" s="34"/>
    </row>
    <row r="47" spans="1:19" s="35" customFormat="1" ht="48" customHeight="1">
      <c r="A47" s="144"/>
      <c r="B47" s="139"/>
      <c r="C47" s="139"/>
      <c r="D47" s="139"/>
      <c r="E47" s="139"/>
      <c r="F47" s="139"/>
      <c r="G47" s="139"/>
      <c r="H47" s="139"/>
      <c r="I47" s="52"/>
      <c r="J47" s="52"/>
      <c r="K47" s="114" t="s">
        <v>11</v>
      </c>
      <c r="L47" s="47"/>
      <c r="M47" s="47"/>
      <c r="N47" s="47"/>
      <c r="O47" s="108"/>
      <c r="P47" s="68"/>
      <c r="Q47" s="34"/>
      <c r="R47" s="34"/>
      <c r="S47" s="34"/>
    </row>
    <row r="48" spans="1:19" s="35" customFormat="1" ht="42" customHeight="1">
      <c r="A48" s="140">
        <v>4</v>
      </c>
      <c r="B48" s="141" t="s">
        <v>64</v>
      </c>
      <c r="C48" s="141"/>
      <c r="D48" s="141"/>
      <c r="E48" s="141"/>
      <c r="F48" s="141"/>
      <c r="G48" s="141"/>
      <c r="H48" s="120">
        <f>L48+M48+N48</f>
        <v>2911</v>
      </c>
      <c r="I48" s="121"/>
      <c r="J48" s="121"/>
      <c r="K48" s="122" t="s">
        <v>10</v>
      </c>
      <c r="L48" s="123">
        <v>970</v>
      </c>
      <c r="M48" s="123">
        <v>990.5</v>
      </c>
      <c r="N48" s="123">
        <v>950.5</v>
      </c>
      <c r="O48" s="45"/>
      <c r="P48" s="45"/>
      <c r="Q48" s="34"/>
      <c r="R48" s="34"/>
      <c r="S48" s="34"/>
    </row>
    <row r="49" spans="1:19" s="35" customFormat="1" ht="36" customHeight="1">
      <c r="A49" s="140"/>
      <c r="B49" s="141"/>
      <c r="C49" s="141"/>
      <c r="D49" s="141"/>
      <c r="E49" s="141"/>
      <c r="F49" s="141"/>
      <c r="G49" s="141"/>
      <c r="H49" s="120">
        <f>L49+M49+N49</f>
        <v>511.5</v>
      </c>
      <c r="I49" s="121"/>
      <c r="J49" s="121"/>
      <c r="K49" s="122" t="s">
        <v>11</v>
      </c>
      <c r="L49" s="123">
        <v>170.5</v>
      </c>
      <c r="M49" s="123">
        <v>170.5</v>
      </c>
      <c r="N49" s="123">
        <v>170.5</v>
      </c>
      <c r="O49" s="45"/>
      <c r="P49" s="45"/>
      <c r="Q49" s="34"/>
      <c r="R49" s="34"/>
      <c r="S49" s="34"/>
    </row>
    <row r="50" spans="1:19" s="35" customFormat="1" ht="36" customHeight="1">
      <c r="A50" s="144" t="s">
        <v>53</v>
      </c>
      <c r="B50" s="139" t="s">
        <v>6</v>
      </c>
      <c r="C50" s="139"/>
      <c r="D50" s="139"/>
      <c r="E50" s="139"/>
      <c r="F50" s="139"/>
      <c r="G50" s="139"/>
      <c r="H50" s="139"/>
      <c r="I50" s="52"/>
      <c r="J50" s="52"/>
      <c r="K50" s="114" t="s">
        <v>10</v>
      </c>
      <c r="L50" s="47">
        <v>799.5</v>
      </c>
      <c r="M50" s="47">
        <v>820</v>
      </c>
      <c r="N50" s="47">
        <v>780</v>
      </c>
      <c r="O50" s="108"/>
      <c r="P50" s="48" t="s">
        <v>41</v>
      </c>
      <c r="Q50" s="34"/>
      <c r="R50" s="34"/>
      <c r="S50" s="34"/>
    </row>
    <row r="51" spans="1:19" s="35" customFormat="1" ht="40.5">
      <c r="A51" s="144"/>
      <c r="B51" s="139"/>
      <c r="C51" s="139"/>
      <c r="D51" s="139"/>
      <c r="E51" s="139"/>
      <c r="F51" s="139"/>
      <c r="G51" s="139"/>
      <c r="H51" s="139"/>
      <c r="I51" s="52"/>
      <c r="J51" s="52"/>
      <c r="K51" s="114" t="s">
        <v>11</v>
      </c>
      <c r="L51" s="47"/>
      <c r="M51" s="47"/>
      <c r="N51" s="47"/>
      <c r="O51" s="108"/>
      <c r="P51" s="48"/>
      <c r="Q51" s="34"/>
      <c r="R51" s="34"/>
      <c r="S51" s="34"/>
    </row>
    <row r="52" spans="1:19" s="35" customFormat="1" ht="47.25" customHeight="1">
      <c r="A52" s="144" t="s">
        <v>54</v>
      </c>
      <c r="B52" s="139" t="s">
        <v>7</v>
      </c>
      <c r="C52" s="139"/>
      <c r="D52" s="139"/>
      <c r="E52" s="139"/>
      <c r="F52" s="139"/>
      <c r="G52" s="139"/>
      <c r="H52" s="139"/>
      <c r="I52" s="52"/>
      <c r="J52" s="52"/>
      <c r="K52" s="114" t="s">
        <v>10</v>
      </c>
      <c r="L52" s="47">
        <v>170.5</v>
      </c>
      <c r="M52" s="47">
        <v>170.5</v>
      </c>
      <c r="N52" s="47">
        <v>170.5</v>
      </c>
      <c r="O52" s="109"/>
      <c r="P52" s="48" t="s">
        <v>41</v>
      </c>
      <c r="Q52" s="34"/>
      <c r="R52" s="34"/>
      <c r="S52" s="34"/>
    </row>
    <row r="53" spans="1:19" s="35" customFormat="1" ht="40.5">
      <c r="A53" s="144"/>
      <c r="B53" s="139"/>
      <c r="C53" s="139"/>
      <c r="D53" s="139"/>
      <c r="E53" s="139"/>
      <c r="F53" s="139"/>
      <c r="G53" s="139"/>
      <c r="H53" s="139"/>
      <c r="I53" s="52"/>
      <c r="J53" s="52"/>
      <c r="K53" s="114" t="s">
        <v>11</v>
      </c>
      <c r="L53" s="47">
        <v>170.5</v>
      </c>
      <c r="M53" s="47">
        <v>170.5</v>
      </c>
      <c r="N53" s="47">
        <v>170.5</v>
      </c>
      <c r="O53" s="108"/>
      <c r="P53" s="68"/>
      <c r="Q53" s="34"/>
      <c r="R53" s="34"/>
      <c r="S53" s="34"/>
    </row>
    <row r="54" spans="1:19" s="35" customFormat="1" ht="39" customHeight="1">
      <c r="A54" s="138">
        <v>5</v>
      </c>
      <c r="B54" s="139" t="s">
        <v>56</v>
      </c>
      <c r="C54" s="139"/>
      <c r="D54" s="139"/>
      <c r="E54" s="139"/>
      <c r="F54" s="139"/>
      <c r="G54" s="139"/>
      <c r="H54" s="113"/>
      <c r="I54" s="110"/>
      <c r="J54" s="110"/>
      <c r="K54" s="114" t="s">
        <v>10</v>
      </c>
      <c r="L54" s="47">
        <v>100</v>
      </c>
      <c r="M54" s="47">
        <v>100</v>
      </c>
      <c r="N54" s="47">
        <v>100</v>
      </c>
      <c r="O54" s="45"/>
      <c r="P54" s="45"/>
      <c r="Q54" s="34"/>
      <c r="R54" s="34"/>
      <c r="S54" s="34"/>
    </row>
    <row r="55" spans="1:19" s="35" customFormat="1" ht="41.25" customHeight="1">
      <c r="A55" s="138"/>
      <c r="B55" s="139"/>
      <c r="C55" s="139"/>
      <c r="D55" s="139"/>
      <c r="E55" s="139"/>
      <c r="F55" s="139"/>
      <c r="G55" s="139"/>
      <c r="H55" s="113"/>
      <c r="I55" s="110"/>
      <c r="J55" s="110"/>
      <c r="K55" s="114" t="s">
        <v>11</v>
      </c>
      <c r="L55" s="47"/>
      <c r="M55" s="47"/>
      <c r="N55" s="47"/>
      <c r="O55" s="45"/>
      <c r="P55" s="45"/>
      <c r="Q55" s="34"/>
      <c r="R55" s="34"/>
      <c r="S55" s="34"/>
    </row>
    <row r="56" spans="1:19" s="35" customFormat="1" ht="39" customHeight="1">
      <c r="A56" s="138">
        <v>6</v>
      </c>
      <c r="B56" s="139" t="s">
        <v>79</v>
      </c>
      <c r="C56" s="139"/>
      <c r="D56" s="139"/>
      <c r="E56" s="139"/>
      <c r="F56" s="139"/>
      <c r="G56" s="139"/>
      <c r="H56" s="115">
        <f>L56+M56+N56</f>
        <v>0</v>
      </c>
      <c r="I56" s="110"/>
      <c r="J56" s="110"/>
      <c r="K56" s="114" t="s">
        <v>10</v>
      </c>
      <c r="L56" s="47"/>
      <c r="M56" s="47"/>
      <c r="N56" s="47"/>
      <c r="O56" s="45"/>
      <c r="P56" s="45"/>
      <c r="Q56" s="34"/>
      <c r="R56" s="34"/>
      <c r="S56" s="34"/>
    </row>
    <row r="57" spans="1:19" s="35" customFormat="1" ht="41.25" customHeight="1">
      <c r="A57" s="138"/>
      <c r="B57" s="139"/>
      <c r="C57" s="139"/>
      <c r="D57" s="139"/>
      <c r="E57" s="139"/>
      <c r="F57" s="139"/>
      <c r="G57" s="139"/>
      <c r="H57" s="113">
        <f>L57+M57+N57</f>
        <v>5448.9</v>
      </c>
      <c r="I57" s="110"/>
      <c r="J57" s="110"/>
      <c r="K57" s="114" t="s">
        <v>11</v>
      </c>
      <c r="L57" s="47">
        <v>1816.3</v>
      </c>
      <c r="M57" s="47">
        <v>1816.3</v>
      </c>
      <c r="N57" s="47">
        <v>1816.3</v>
      </c>
      <c r="O57" s="45"/>
      <c r="P57" s="45"/>
      <c r="Q57" s="34"/>
      <c r="R57" s="34"/>
      <c r="S57" s="34"/>
    </row>
    <row r="58" spans="1:19" s="35" customFormat="1" ht="33.75" customHeight="1">
      <c r="A58" s="138" t="s">
        <v>12</v>
      </c>
      <c r="B58" s="138"/>
      <c r="C58" s="138"/>
      <c r="D58" s="138"/>
      <c r="E58" s="138"/>
      <c r="F58" s="138"/>
      <c r="G58" s="138"/>
      <c r="H58" s="119">
        <f>L58+M58+N58</f>
        <v>221322.54100000003</v>
      </c>
      <c r="I58" s="110"/>
      <c r="J58" s="110"/>
      <c r="K58" s="114" t="s">
        <v>10</v>
      </c>
      <c r="L58" s="47">
        <f>L9+L19+L40+L48+L56+L54</f>
        <v>75923.638</v>
      </c>
      <c r="M58" s="47">
        <f>M9+M19+M40+M48+M56+M54</f>
        <v>71133.5</v>
      </c>
      <c r="N58" s="47">
        <f>N9+N19+N40+N48+N56+N54</f>
        <v>74265.403</v>
      </c>
      <c r="O58" s="45"/>
      <c r="P58" s="45"/>
      <c r="Q58" s="34"/>
      <c r="R58" s="34"/>
      <c r="S58" s="34"/>
    </row>
    <row r="59" spans="1:19" s="35" customFormat="1" ht="42" customHeight="1">
      <c r="A59" s="138"/>
      <c r="B59" s="138"/>
      <c r="C59" s="138"/>
      <c r="D59" s="138"/>
      <c r="E59" s="138"/>
      <c r="F59" s="138"/>
      <c r="G59" s="138"/>
      <c r="H59" s="119">
        <f>L59+M59+N59</f>
        <v>545407.5009999999</v>
      </c>
      <c r="I59" s="110"/>
      <c r="J59" s="110"/>
      <c r="K59" s="114" t="s">
        <v>11</v>
      </c>
      <c r="L59" s="47">
        <f>L10+L20+L41+L49+L57</f>
        <v>149643.001</v>
      </c>
      <c r="M59" s="47">
        <f>M10+M20+M41+M49+M57</f>
        <v>273810.99999999994</v>
      </c>
      <c r="N59" s="47">
        <f>N10+N20+N41+N49+N57</f>
        <v>121953.5</v>
      </c>
      <c r="O59" s="45"/>
      <c r="P59" s="45"/>
      <c r="Q59" s="34"/>
      <c r="R59" s="34"/>
      <c r="S59" s="34"/>
    </row>
    <row r="60" spans="1:19" s="35" customFormat="1" ht="20.25">
      <c r="A60" s="138" t="s">
        <v>13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47">
        <f>L58+L59</f>
        <v>225566.639</v>
      </c>
      <c r="M60" s="47">
        <f>M58+M59</f>
        <v>344944.49999999994</v>
      </c>
      <c r="N60" s="47">
        <f>N58+N59</f>
        <v>196218.903</v>
      </c>
      <c r="O60" s="45"/>
      <c r="P60" s="45"/>
      <c r="Q60" s="34"/>
      <c r="R60" s="34"/>
      <c r="S60" s="34"/>
    </row>
    <row r="61" spans="1:19" s="35" customFormat="1" ht="18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s="35" customFormat="1" ht="18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s="35" customFormat="1" ht="18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s="35" customFormat="1" ht="18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s="35" customFormat="1" ht="18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s="35" customFormat="1" ht="18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s="35" customFormat="1" ht="18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s="35" customFormat="1" ht="18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s="35" customFormat="1" ht="18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s="35" customFormat="1" ht="18">
      <c r="A70" s="34"/>
      <c r="B70" s="34"/>
      <c r="C70" s="34" t="s">
        <v>20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s="35" customFormat="1" ht="18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s="35" customFormat="1" ht="18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s="35" customFormat="1" ht="18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s="35" customFormat="1" ht="18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s="35" customFormat="1" ht="18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s="35" customFormat="1" ht="18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1:19" s="35" customFormat="1" ht="18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1:19" s="35" customFormat="1" ht="18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s="35" customFormat="1" ht="18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s="35" customFormat="1" ht="18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 spans="1:19" ht="18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ht="18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ht="18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ht="18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ht="18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ht="18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ht="18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ht="18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1:19" ht="18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1:19" ht="18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</row>
    <row r="91" spans="1:19" ht="18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1:19" ht="18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</row>
    <row r="93" spans="1:19" ht="18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</row>
    <row r="94" spans="1:19" ht="18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</row>
    <row r="95" spans="1:19" ht="18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1:19" ht="18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</row>
    <row r="97" spans="1:19" ht="18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</row>
    <row r="98" spans="1:19" ht="18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</row>
    <row r="99" spans="1:19" ht="18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</row>
    <row r="100" spans="1:19" ht="18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</row>
    <row r="101" spans="1:19" ht="18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ht="18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1:19" ht="18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1:19" ht="18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1:19" ht="18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19" ht="18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19" ht="18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19" ht="18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</row>
    <row r="109" spans="1:19" ht="18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</row>
    <row r="110" spans="1:19" ht="18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1:19" ht="18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1:19" ht="18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1:19" ht="18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1:19" ht="18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1:19" ht="18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1:19" ht="18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</row>
    <row r="117" spans="1:19" ht="18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</row>
    <row r="118" spans="1:19" ht="18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</row>
    <row r="119" spans="1:19" ht="18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</row>
    <row r="120" spans="1:19" ht="18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</row>
    <row r="121" spans="1:19" ht="18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</row>
    <row r="122" spans="1:19" ht="18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</row>
    <row r="123" spans="1:19" ht="18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</row>
    <row r="124" spans="1:19" ht="18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</row>
    <row r="125" spans="1:19" ht="18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</row>
    <row r="126" spans="1:19" ht="18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</row>
    <row r="127" spans="1:19" ht="18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</row>
    <row r="128" spans="1:19" ht="18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</row>
    <row r="129" spans="1:19" ht="18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</row>
    <row r="130" spans="1:19" ht="18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</row>
    <row r="131" spans="1:19" ht="18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</row>
    <row r="132" spans="1:19" ht="18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</row>
    <row r="133" spans="1:19" ht="18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</row>
    <row r="134" spans="1:19" ht="18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</row>
    <row r="135" spans="1:19" ht="18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</row>
    <row r="136" spans="1:19" ht="18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</row>
    <row r="137" spans="1:19" ht="18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</row>
    <row r="138" spans="1:19" ht="18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</row>
    <row r="139" spans="1:19" ht="18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</row>
    <row r="140" spans="1:19" ht="18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</row>
    <row r="141" spans="1:19" ht="18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1:19" ht="18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</row>
    <row r="143" spans="1:19" ht="18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1:19" ht="18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1:19" ht="18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</row>
    <row r="146" spans="1:19" ht="18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1:19" ht="18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1:19" ht="18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19" ht="18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</row>
    <row r="150" spans="1:19" ht="18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</row>
    <row r="151" spans="1:19" ht="18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</row>
    <row r="152" spans="1:19" ht="18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</row>
    <row r="153" spans="1:19" ht="18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</row>
    <row r="154" spans="1:19" ht="18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</row>
    <row r="155" spans="1:19" ht="18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</row>
    <row r="156" spans="1:19" ht="18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1:19" ht="18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</row>
    <row r="158" spans="1:19" ht="18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1:19" ht="18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</row>
    <row r="160" spans="1:19" ht="18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</row>
    <row r="161" spans="1:19" ht="18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1:19" ht="18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</row>
    <row r="163" spans="1:19" ht="18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1:19" ht="18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1:19" ht="18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1:19" ht="18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</row>
    <row r="167" spans="1:19" ht="18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</row>
    <row r="168" spans="1:19" ht="18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</row>
    <row r="169" spans="1:19" ht="18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</row>
    <row r="170" spans="1:19" ht="18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</row>
    <row r="171" spans="1:19" ht="18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</row>
    <row r="172" spans="1:19" ht="18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</row>
    <row r="173" spans="1:19" ht="18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</row>
    <row r="174" spans="1:19" ht="18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</row>
    <row r="175" spans="1:19" ht="18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</row>
    <row r="176" spans="1:19" ht="18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</row>
    <row r="177" spans="1:19" ht="18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</row>
    <row r="178" spans="1:19" ht="18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</row>
    <row r="179" spans="1:19" ht="18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</row>
    <row r="180" spans="1:19" ht="18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</row>
    <row r="181" spans="1:19" ht="18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</row>
    <row r="182" spans="1:19" ht="18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</row>
    <row r="183" spans="1:19" ht="18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</row>
    <row r="184" spans="1:19" ht="18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</row>
    <row r="185" spans="1:19" ht="18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1:19" ht="18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</row>
    <row r="187" spans="1:19" ht="18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</row>
    <row r="188" spans="1:19" ht="18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</row>
    <row r="189" spans="1:19" ht="18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1:19" ht="18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1:19" ht="18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</row>
    <row r="192" spans="1:19" ht="18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</row>
    <row r="193" spans="1:19" ht="18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</row>
    <row r="194" spans="1:19" ht="18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1:19" ht="18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</row>
    <row r="196" spans="1:19" ht="18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</row>
  </sheetData>
  <mergeCells count="69">
    <mergeCell ref="H52:H53"/>
    <mergeCell ref="H46:H47"/>
    <mergeCell ref="A50:A51"/>
    <mergeCell ref="A52:A53"/>
    <mergeCell ref="B50:D51"/>
    <mergeCell ref="E50:G51"/>
    <mergeCell ref="H50:H51"/>
    <mergeCell ref="B52:D53"/>
    <mergeCell ref="E52:G53"/>
    <mergeCell ref="E46:G47"/>
    <mergeCell ref="A42:A43"/>
    <mergeCell ref="A44:A45"/>
    <mergeCell ref="A46:A47"/>
    <mergeCell ref="B42:D43"/>
    <mergeCell ref="B46:D47"/>
    <mergeCell ref="E42:G43"/>
    <mergeCell ref="H38:H39"/>
    <mergeCell ref="H42:H43"/>
    <mergeCell ref="B44:D45"/>
    <mergeCell ref="E44:G45"/>
    <mergeCell ref="H44:H45"/>
    <mergeCell ref="A36:A37"/>
    <mergeCell ref="A38:A39"/>
    <mergeCell ref="B36:D37"/>
    <mergeCell ref="E36:G37"/>
    <mergeCell ref="H36:H37"/>
    <mergeCell ref="B38:D39"/>
    <mergeCell ref="E38:G39"/>
    <mergeCell ref="A21:A22"/>
    <mergeCell ref="A23:A24"/>
    <mergeCell ref="B21:H22"/>
    <mergeCell ref="B23:D24"/>
    <mergeCell ref="A26:A27"/>
    <mergeCell ref="A32:A33"/>
    <mergeCell ref="A34:A35"/>
    <mergeCell ref="A11:A12"/>
    <mergeCell ref="A13:A14"/>
    <mergeCell ref="A15:A16"/>
    <mergeCell ref="A17:A18"/>
    <mergeCell ref="B8:G8"/>
    <mergeCell ref="B48:G49"/>
    <mergeCell ref="A30:A31"/>
    <mergeCell ref="B6:M6"/>
    <mergeCell ref="A40:A41"/>
    <mergeCell ref="A28:A29"/>
    <mergeCell ref="B30:D31"/>
    <mergeCell ref="A48:A49"/>
    <mergeCell ref="B25:H25"/>
    <mergeCell ref="B26:D27"/>
    <mergeCell ref="B19:G20"/>
    <mergeCell ref="B40:G41"/>
    <mergeCell ref="B9:G10"/>
    <mergeCell ref="B28:D29"/>
    <mergeCell ref="B32:D33"/>
    <mergeCell ref="B34:D35"/>
    <mergeCell ref="B11:J12"/>
    <mergeCell ref="B15:H16"/>
    <mergeCell ref="B13:H14"/>
    <mergeCell ref="B17:H18"/>
    <mergeCell ref="L4:N4"/>
    <mergeCell ref="L3:M3"/>
    <mergeCell ref="A60:K60"/>
    <mergeCell ref="A58:G59"/>
    <mergeCell ref="B56:G57"/>
    <mergeCell ref="B54:G55"/>
    <mergeCell ref="A56:A57"/>
    <mergeCell ref="A54:A55"/>
    <mergeCell ref="A19:A20"/>
    <mergeCell ref="A9:A10"/>
  </mergeCells>
  <printOptions/>
  <pageMargins left="0.72" right="0.29" top="0.64" bottom="0.87" header="0.23" footer="0.15"/>
  <pageSetup horizontalDpi="600" verticalDpi="600" orientation="landscape" paperSize="9" scale="52" r:id="rId1"/>
  <rowBreaks count="1" manualBreakCount="1">
    <brk id="6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72"/>
  <sheetViews>
    <sheetView view="pageBreakPreview" zoomScale="60" zoomScaleNormal="75" workbookViewId="0" topLeftCell="A1">
      <selection activeCell="B7" sqref="B7:J8"/>
    </sheetView>
  </sheetViews>
  <sheetFormatPr defaultColWidth="9.140625" defaultRowHeight="12.75"/>
  <cols>
    <col min="3" max="3" width="34.7109375" style="0" customWidth="1"/>
    <col min="4" max="4" width="27.8515625" style="0" customWidth="1"/>
    <col min="5" max="5" width="12.28125" style="0" hidden="1" customWidth="1"/>
    <col min="6" max="6" width="13.28125" style="0" hidden="1" customWidth="1"/>
    <col min="7" max="7" width="6.421875" style="0" hidden="1" customWidth="1"/>
    <col min="8" max="8" width="11.421875" style="0" hidden="1" customWidth="1"/>
    <col min="9" max="9" width="9.140625" style="0" hidden="1" customWidth="1"/>
    <col min="10" max="10" width="11.00390625" style="0" hidden="1" customWidth="1"/>
    <col min="11" max="11" width="22.140625" style="0" customWidth="1"/>
    <col min="12" max="12" width="20.28125" style="0" customWidth="1"/>
    <col min="13" max="13" width="18.00390625" style="0" customWidth="1"/>
    <col min="14" max="14" width="18.7109375" style="0" customWidth="1"/>
    <col min="15" max="15" width="22.8515625" style="0" customWidth="1"/>
    <col min="16" max="16" width="55.57421875" style="0" customWidth="1"/>
  </cols>
  <sheetData>
    <row r="1" spans="1:16" ht="18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8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66"/>
      <c r="M2" s="66"/>
      <c r="N2" s="66"/>
      <c r="O2" s="66"/>
      <c r="P2" s="66" t="s">
        <v>94</v>
      </c>
    </row>
    <row r="3" spans="1:17" ht="18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136" t="s">
        <v>93</v>
      </c>
      <c r="P3" s="136"/>
      <c r="Q3" s="136"/>
    </row>
    <row r="4" spans="1:16" ht="18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  <c r="N4" s="32"/>
      <c r="O4" s="172"/>
      <c r="P4" s="172"/>
    </row>
    <row r="5" spans="1:16" ht="20.25">
      <c r="A5" s="31"/>
      <c r="B5" s="31"/>
      <c r="C5" s="64" t="s">
        <v>89</v>
      </c>
      <c r="D5" s="64"/>
      <c r="E5" s="64"/>
      <c r="F5" s="64"/>
      <c r="G5" s="65"/>
      <c r="H5" s="65"/>
      <c r="I5" s="65"/>
      <c r="J5" s="65"/>
      <c r="K5" s="65"/>
      <c r="L5" s="65"/>
      <c r="M5" s="65"/>
      <c r="N5" s="65"/>
      <c r="O5" s="65"/>
      <c r="P5" s="31"/>
    </row>
    <row r="6" spans="1:16" ht="18.75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9" ht="24" customHeight="1" thickBot="1">
      <c r="A7" s="159" t="s">
        <v>32</v>
      </c>
      <c r="B7" s="161" t="s">
        <v>33</v>
      </c>
      <c r="C7" s="132"/>
      <c r="D7" s="132"/>
      <c r="E7" s="132"/>
      <c r="F7" s="132"/>
      <c r="G7" s="132"/>
      <c r="H7" s="132"/>
      <c r="I7" s="132"/>
      <c r="J7" s="133"/>
      <c r="K7" s="170" t="s">
        <v>34</v>
      </c>
      <c r="L7" s="165" t="s">
        <v>35</v>
      </c>
      <c r="M7" s="166"/>
      <c r="N7" s="166"/>
      <c r="O7" s="167"/>
      <c r="P7" s="168" t="s">
        <v>36</v>
      </c>
      <c r="Q7" s="31"/>
      <c r="R7" s="31"/>
      <c r="S7" s="31"/>
    </row>
    <row r="8" spans="1:19" ht="22.5" customHeight="1" thickBot="1">
      <c r="A8" s="160"/>
      <c r="B8" s="134"/>
      <c r="C8" s="135"/>
      <c r="D8" s="135"/>
      <c r="E8" s="135"/>
      <c r="F8" s="135"/>
      <c r="G8" s="135"/>
      <c r="H8" s="135"/>
      <c r="I8" s="135"/>
      <c r="J8" s="130"/>
      <c r="K8" s="171"/>
      <c r="L8" s="33" t="s">
        <v>13</v>
      </c>
      <c r="M8" s="42" t="s">
        <v>84</v>
      </c>
      <c r="N8" s="41" t="s">
        <v>85</v>
      </c>
      <c r="O8" s="40" t="s">
        <v>86</v>
      </c>
      <c r="P8" s="169"/>
      <c r="Q8" s="31"/>
      <c r="R8" s="31"/>
      <c r="S8" s="31"/>
    </row>
    <row r="9" spans="1:19" s="35" customFormat="1" ht="171" customHeight="1" thickBot="1">
      <c r="A9" s="69">
        <v>1</v>
      </c>
      <c r="B9" s="163" t="s">
        <v>63</v>
      </c>
      <c r="C9" s="163"/>
      <c r="D9" s="163"/>
      <c r="E9" s="163"/>
      <c r="F9" s="163"/>
      <c r="G9" s="163"/>
      <c r="H9" s="163"/>
      <c r="I9" s="163"/>
      <c r="J9" s="164"/>
      <c r="K9" s="70" t="s">
        <v>83</v>
      </c>
      <c r="L9" s="81">
        <f aca="true" t="shared" si="0" ref="L9:L16">M9+N9+O9</f>
        <v>74921.29999999999</v>
      </c>
      <c r="M9" s="82">
        <f>M10+M11+M12+M13</f>
        <v>26359.399999999998</v>
      </c>
      <c r="N9" s="82">
        <f>N10+N11+N12+N13</f>
        <v>23720</v>
      </c>
      <c r="O9" s="83">
        <f>O10+O11+O12+O13</f>
        <v>24841.9</v>
      </c>
      <c r="P9" s="48" t="s">
        <v>95</v>
      </c>
      <c r="Q9" s="34"/>
      <c r="R9" s="34"/>
      <c r="S9" s="34"/>
    </row>
    <row r="10" spans="1:19" s="35" customFormat="1" ht="78.75" customHeight="1" thickBot="1">
      <c r="A10" s="50" t="s">
        <v>37</v>
      </c>
      <c r="B10" s="145" t="s">
        <v>1</v>
      </c>
      <c r="C10" s="146"/>
      <c r="D10" s="146"/>
      <c r="E10" s="146"/>
      <c r="F10" s="146"/>
      <c r="G10" s="146"/>
      <c r="H10" s="146"/>
      <c r="I10" s="146"/>
      <c r="J10" s="146"/>
      <c r="K10" s="49" t="s">
        <v>83</v>
      </c>
      <c r="L10" s="84">
        <f t="shared" si="0"/>
        <v>58918.3</v>
      </c>
      <c r="M10" s="85">
        <f>5284+16304.4</f>
        <v>21588.4</v>
      </c>
      <c r="N10" s="85">
        <f>5284+13620</f>
        <v>18904</v>
      </c>
      <c r="O10" s="86">
        <f>5284+13141.9</f>
        <v>18425.9</v>
      </c>
      <c r="P10" s="48" t="s">
        <v>95</v>
      </c>
      <c r="Q10" s="34"/>
      <c r="R10" s="34"/>
      <c r="S10" s="34"/>
    </row>
    <row r="11" spans="1:19" s="35" customFormat="1" ht="66.75" customHeight="1" thickBot="1">
      <c r="A11" s="51" t="s">
        <v>38</v>
      </c>
      <c r="B11" s="156" t="s">
        <v>65</v>
      </c>
      <c r="C11" s="157"/>
      <c r="D11" s="157"/>
      <c r="E11" s="157"/>
      <c r="F11" s="157"/>
      <c r="G11" s="157"/>
      <c r="H11" s="158"/>
      <c r="I11" s="52"/>
      <c r="J11" s="53"/>
      <c r="K11" s="49" t="s">
        <v>83</v>
      </c>
      <c r="L11" s="84">
        <f t="shared" si="0"/>
        <v>9032.2</v>
      </c>
      <c r="M11" s="87">
        <f>3285.8-117.1-473.9</f>
        <v>2694.8</v>
      </c>
      <c r="N11" s="87">
        <f>3168.7-800</f>
        <v>2368.7</v>
      </c>
      <c r="O11" s="88">
        <f>3168.7+800</f>
        <v>3968.7</v>
      </c>
      <c r="P11" s="48" t="s">
        <v>95</v>
      </c>
      <c r="Q11" s="34"/>
      <c r="R11" s="34"/>
      <c r="S11" s="34"/>
    </row>
    <row r="12" spans="1:19" s="35" customFormat="1" ht="72" customHeight="1" thickBot="1">
      <c r="A12" s="51" t="s">
        <v>39</v>
      </c>
      <c r="B12" s="145" t="s">
        <v>81</v>
      </c>
      <c r="C12" s="146"/>
      <c r="D12" s="146"/>
      <c r="E12" s="146"/>
      <c r="F12" s="146"/>
      <c r="G12" s="146"/>
      <c r="H12" s="146"/>
      <c r="I12" s="52"/>
      <c r="J12" s="53"/>
      <c r="K12" s="49" t="s">
        <v>83</v>
      </c>
      <c r="L12" s="84">
        <f t="shared" si="0"/>
        <v>351.29999999999995</v>
      </c>
      <c r="M12" s="85">
        <v>117.1</v>
      </c>
      <c r="N12" s="85">
        <v>117.1</v>
      </c>
      <c r="O12" s="86">
        <v>117.1</v>
      </c>
      <c r="P12" s="48" t="s">
        <v>95</v>
      </c>
      <c r="Q12" s="34"/>
      <c r="R12" s="34"/>
      <c r="S12" s="34"/>
    </row>
    <row r="13" spans="1:19" s="35" customFormat="1" ht="57" customHeight="1" thickBot="1">
      <c r="A13" s="54" t="s">
        <v>40</v>
      </c>
      <c r="B13" s="131" t="s">
        <v>5</v>
      </c>
      <c r="C13" s="107"/>
      <c r="D13" s="107"/>
      <c r="E13" s="107"/>
      <c r="F13" s="107"/>
      <c r="G13" s="107"/>
      <c r="H13" s="162"/>
      <c r="I13" s="56"/>
      <c r="J13" s="55"/>
      <c r="K13" s="49" t="s">
        <v>83</v>
      </c>
      <c r="L13" s="84">
        <f t="shared" si="0"/>
        <v>6619.499999999999</v>
      </c>
      <c r="M13" s="89">
        <v>1959.1</v>
      </c>
      <c r="N13" s="89">
        <v>2330.2</v>
      </c>
      <c r="O13" s="90">
        <v>2330.2</v>
      </c>
      <c r="P13" s="48" t="s">
        <v>95</v>
      </c>
      <c r="Q13" s="34"/>
      <c r="R13" s="34"/>
      <c r="S13" s="34"/>
    </row>
    <row r="14" spans="1:19" s="35" customFormat="1" ht="104.25" customHeight="1" thickBot="1">
      <c r="A14" s="71" t="s">
        <v>42</v>
      </c>
      <c r="B14" s="147" t="s">
        <v>73</v>
      </c>
      <c r="C14" s="147"/>
      <c r="D14" s="147"/>
      <c r="E14" s="147"/>
      <c r="F14" s="147"/>
      <c r="G14" s="147"/>
      <c r="H14" s="147"/>
      <c r="I14" s="72"/>
      <c r="J14" s="73"/>
      <c r="K14" s="70" t="s">
        <v>83</v>
      </c>
      <c r="L14" s="91">
        <f t="shared" si="0"/>
        <v>655868.342</v>
      </c>
      <c r="M14" s="105">
        <f>M15+M16+M23+M24</f>
        <v>187381.43899999998</v>
      </c>
      <c r="N14" s="105">
        <f>N15+N16+N23+N24</f>
        <v>309247.19999999995</v>
      </c>
      <c r="O14" s="106">
        <f>O15+O16+O23+O24</f>
        <v>159239.703</v>
      </c>
      <c r="P14" s="48" t="s">
        <v>95</v>
      </c>
      <c r="Q14" s="34"/>
      <c r="R14" s="34"/>
      <c r="S14" s="34"/>
    </row>
    <row r="15" spans="1:19" s="35" customFormat="1" ht="82.5" customHeight="1" thickBot="1">
      <c r="A15" s="58" t="s">
        <v>43</v>
      </c>
      <c r="B15" s="149" t="s">
        <v>74</v>
      </c>
      <c r="C15" s="150"/>
      <c r="D15" s="150"/>
      <c r="E15" s="150"/>
      <c r="F15" s="150"/>
      <c r="G15" s="150"/>
      <c r="H15" s="150"/>
      <c r="I15" s="59"/>
      <c r="J15" s="60"/>
      <c r="K15" s="49" t="s">
        <v>83</v>
      </c>
      <c r="L15" s="84">
        <f t="shared" si="0"/>
        <v>427320.8</v>
      </c>
      <c r="M15" s="94">
        <f>3050.3+36276.2+113096</f>
        <v>152422.5</v>
      </c>
      <c r="N15" s="94">
        <f>3050.3+36276.2+99871.3</f>
        <v>139197.8</v>
      </c>
      <c r="O15" s="95">
        <f>3050.3+96374+36276.2</f>
        <v>135700.5</v>
      </c>
      <c r="P15" s="48" t="s">
        <v>95</v>
      </c>
      <c r="Q15" s="34"/>
      <c r="R15" s="34"/>
      <c r="S15" s="34"/>
    </row>
    <row r="16" spans="1:19" s="35" customFormat="1" ht="69" customHeight="1" thickBot="1">
      <c r="A16" s="54" t="s">
        <v>44</v>
      </c>
      <c r="B16" s="156" t="s">
        <v>75</v>
      </c>
      <c r="C16" s="157"/>
      <c r="D16" s="157"/>
      <c r="E16" s="157"/>
      <c r="F16" s="157"/>
      <c r="G16" s="157"/>
      <c r="H16" s="158"/>
      <c r="I16" s="56"/>
      <c r="J16" s="55"/>
      <c r="K16" s="49" t="s">
        <v>83</v>
      </c>
      <c r="L16" s="84">
        <f t="shared" si="0"/>
        <v>193585.14199999996</v>
      </c>
      <c r="M16" s="89">
        <f>14321.5+M18+M19+M20+M21-1045.1-138</f>
        <v>23551.539000000004</v>
      </c>
      <c r="N16" s="89">
        <f>7123.8+N18+N19+N20+N22-1045.1-308.1</f>
        <v>158271.89999999997</v>
      </c>
      <c r="O16" s="89">
        <f>10514.903+O18+O19+O20-308.1-1045.1</f>
        <v>11761.703</v>
      </c>
      <c r="P16" s="48" t="s">
        <v>95</v>
      </c>
      <c r="Q16" s="34"/>
      <c r="R16" s="34"/>
      <c r="S16" s="34"/>
    </row>
    <row r="17" spans="1:19" s="35" customFormat="1" ht="33" customHeight="1" thickBot="1">
      <c r="A17" s="54"/>
      <c r="B17" s="156" t="s">
        <v>69</v>
      </c>
      <c r="C17" s="157"/>
      <c r="D17" s="157"/>
      <c r="E17" s="157"/>
      <c r="F17" s="157"/>
      <c r="G17" s="157"/>
      <c r="H17" s="158"/>
      <c r="I17" s="56"/>
      <c r="J17" s="55"/>
      <c r="K17" s="57"/>
      <c r="L17" s="84"/>
      <c r="M17" s="89"/>
      <c r="N17" s="89"/>
      <c r="O17" s="90"/>
      <c r="P17" s="48"/>
      <c r="Q17" s="34"/>
      <c r="R17" s="34"/>
      <c r="S17" s="34"/>
    </row>
    <row r="18" spans="1:19" s="35" customFormat="1" ht="82.5" customHeight="1" thickBot="1">
      <c r="A18" s="54" t="s">
        <v>67</v>
      </c>
      <c r="B18" s="156" t="s">
        <v>70</v>
      </c>
      <c r="C18" s="157"/>
      <c r="D18" s="157"/>
      <c r="E18" s="43"/>
      <c r="F18" s="43"/>
      <c r="G18" s="43"/>
      <c r="H18" s="44"/>
      <c r="I18" s="56"/>
      <c r="J18" s="55"/>
      <c r="K18" s="49" t="s">
        <v>83</v>
      </c>
      <c r="L18" s="84">
        <f aca="true" t="shared" si="1" ref="L18:L24">M18+N18+O18</f>
        <v>5600</v>
      </c>
      <c r="M18" s="89"/>
      <c r="N18" s="89">
        <v>3000</v>
      </c>
      <c r="O18" s="90">
        <v>2600</v>
      </c>
      <c r="P18" s="48" t="s">
        <v>95</v>
      </c>
      <c r="Q18" s="34"/>
      <c r="R18" s="34"/>
      <c r="S18" s="34"/>
    </row>
    <row r="19" spans="1:19" s="35" customFormat="1" ht="105" customHeight="1" thickBot="1">
      <c r="A19" s="54" t="s">
        <v>68</v>
      </c>
      <c r="B19" s="156" t="s">
        <v>76</v>
      </c>
      <c r="C19" s="157"/>
      <c r="D19" s="157"/>
      <c r="E19" s="43"/>
      <c r="F19" s="43"/>
      <c r="G19" s="43"/>
      <c r="H19" s="44"/>
      <c r="I19" s="56"/>
      <c r="J19" s="55"/>
      <c r="K19" s="49" t="s">
        <v>83</v>
      </c>
      <c r="L19" s="84">
        <f t="shared" si="1"/>
        <v>742</v>
      </c>
      <c r="M19" s="89">
        <v>742</v>
      </c>
      <c r="N19" s="89"/>
      <c r="O19" s="90"/>
      <c r="P19" s="48" t="s">
        <v>95</v>
      </c>
      <c r="Q19" s="34"/>
      <c r="R19" s="34"/>
      <c r="S19" s="34"/>
    </row>
    <row r="20" spans="1:19" s="35" customFormat="1" ht="125.25" customHeight="1" thickBot="1">
      <c r="A20" s="54" t="s">
        <v>71</v>
      </c>
      <c r="B20" s="156" t="s">
        <v>72</v>
      </c>
      <c r="C20" s="157"/>
      <c r="D20" s="157"/>
      <c r="E20" s="43"/>
      <c r="F20" s="43"/>
      <c r="G20" s="43"/>
      <c r="H20" s="44"/>
      <c r="I20" s="56"/>
      <c r="J20" s="55"/>
      <c r="K20" s="49" t="s">
        <v>83</v>
      </c>
      <c r="L20" s="84">
        <f t="shared" si="1"/>
        <v>3223.739</v>
      </c>
      <c r="M20" s="89">
        <v>3223.739</v>
      </c>
      <c r="N20" s="89"/>
      <c r="O20" s="90"/>
      <c r="P20" s="48" t="s">
        <v>95</v>
      </c>
      <c r="Q20" s="34"/>
      <c r="R20" s="34"/>
      <c r="S20" s="34"/>
    </row>
    <row r="21" spans="1:19" s="35" customFormat="1" ht="144.75" customHeight="1" thickBot="1">
      <c r="A21" s="54" t="s">
        <v>87</v>
      </c>
      <c r="B21" s="156" t="s">
        <v>90</v>
      </c>
      <c r="C21" s="157"/>
      <c r="D21" s="157"/>
      <c r="E21" s="43"/>
      <c r="F21" s="43"/>
      <c r="G21" s="43"/>
      <c r="H21" s="44"/>
      <c r="I21" s="56"/>
      <c r="J21" s="55"/>
      <c r="K21" s="49" t="s">
        <v>83</v>
      </c>
      <c r="L21" s="84">
        <f t="shared" si="1"/>
        <v>6447.4</v>
      </c>
      <c r="M21" s="89">
        <v>6447.4</v>
      </c>
      <c r="N21" s="89"/>
      <c r="O21" s="90"/>
      <c r="P21" s="48" t="s">
        <v>95</v>
      </c>
      <c r="Q21" s="34"/>
      <c r="R21" s="34"/>
      <c r="S21" s="34"/>
    </row>
    <row r="22" spans="1:19" s="35" customFormat="1" ht="90" customHeight="1" thickBot="1">
      <c r="A22" s="54" t="s">
        <v>91</v>
      </c>
      <c r="B22" s="156" t="s">
        <v>92</v>
      </c>
      <c r="C22" s="157"/>
      <c r="D22" s="157"/>
      <c r="E22" s="43"/>
      <c r="F22" s="43"/>
      <c r="G22" s="43"/>
      <c r="H22" s="44"/>
      <c r="I22" s="56"/>
      <c r="J22" s="55"/>
      <c r="K22" s="49" t="s">
        <v>83</v>
      </c>
      <c r="L22" s="84">
        <f t="shared" si="1"/>
        <v>149501.3</v>
      </c>
      <c r="M22" s="89"/>
      <c r="N22" s="89">
        <v>149501.3</v>
      </c>
      <c r="O22" s="90"/>
      <c r="P22" s="48" t="s">
        <v>95</v>
      </c>
      <c r="Q22" s="34"/>
      <c r="R22" s="34"/>
      <c r="S22" s="34"/>
    </row>
    <row r="23" spans="1:19" s="35" customFormat="1" ht="63" customHeight="1" thickBot="1">
      <c r="A23" s="51" t="s">
        <v>45</v>
      </c>
      <c r="B23" s="156" t="s">
        <v>60</v>
      </c>
      <c r="C23" s="157"/>
      <c r="D23" s="157"/>
      <c r="E23" s="157"/>
      <c r="F23" s="157"/>
      <c r="G23" s="157"/>
      <c r="H23" s="158"/>
      <c r="I23" s="52"/>
      <c r="J23" s="53"/>
      <c r="K23" s="49" t="s">
        <v>83</v>
      </c>
      <c r="L23" s="84">
        <f t="shared" si="1"/>
        <v>754.2</v>
      </c>
      <c r="M23" s="87">
        <v>138</v>
      </c>
      <c r="N23" s="87">
        <v>308.1</v>
      </c>
      <c r="O23" s="88">
        <v>308.1</v>
      </c>
      <c r="P23" s="48" t="s">
        <v>95</v>
      </c>
      <c r="Q23" s="34"/>
      <c r="R23" s="34"/>
      <c r="S23" s="34"/>
    </row>
    <row r="24" spans="1:19" s="35" customFormat="1" ht="39.75" customHeight="1" thickBot="1">
      <c r="A24" s="54" t="s">
        <v>46</v>
      </c>
      <c r="B24" s="156" t="s">
        <v>59</v>
      </c>
      <c r="C24" s="157"/>
      <c r="D24" s="157"/>
      <c r="E24" s="157"/>
      <c r="F24" s="157"/>
      <c r="G24" s="157"/>
      <c r="H24" s="158"/>
      <c r="I24" s="56"/>
      <c r="J24" s="55"/>
      <c r="K24" s="49" t="s">
        <v>83</v>
      </c>
      <c r="L24" s="84">
        <f t="shared" si="1"/>
        <v>34208.200000000004</v>
      </c>
      <c r="M24" s="89">
        <f>5300+1045.1+4924.3</f>
        <v>11269.400000000001</v>
      </c>
      <c r="N24" s="89">
        <f>5500+1045.1+4924.3</f>
        <v>11469.400000000001</v>
      </c>
      <c r="O24" s="90">
        <f>4924.3+1045.1+5500</f>
        <v>11469.4</v>
      </c>
      <c r="P24" s="48" t="s">
        <v>95</v>
      </c>
      <c r="Q24" s="34"/>
      <c r="R24" s="34"/>
      <c r="S24" s="34"/>
    </row>
    <row r="25" spans="1:19" s="35" customFormat="1" ht="90.75" customHeight="1" thickBot="1">
      <c r="A25" s="71" t="s">
        <v>47</v>
      </c>
      <c r="B25" s="147" t="s">
        <v>48</v>
      </c>
      <c r="C25" s="147"/>
      <c r="D25" s="147"/>
      <c r="E25" s="147"/>
      <c r="F25" s="147"/>
      <c r="G25" s="147"/>
      <c r="H25" s="147"/>
      <c r="I25" s="72"/>
      <c r="J25" s="73"/>
      <c r="K25" s="70" t="s">
        <v>83</v>
      </c>
      <c r="L25" s="91">
        <f>SUM(M25:O25)</f>
        <v>26769</v>
      </c>
      <c r="M25" s="92">
        <f>M26+M27+M28</f>
        <v>8769</v>
      </c>
      <c r="N25" s="92">
        <f>N26+N27+N28</f>
        <v>8900</v>
      </c>
      <c r="O25" s="93">
        <f>O26+O27+O28</f>
        <v>9100</v>
      </c>
      <c r="P25" s="48" t="s">
        <v>95</v>
      </c>
      <c r="Q25" s="34"/>
      <c r="R25" s="34"/>
      <c r="S25" s="34"/>
    </row>
    <row r="26" spans="1:19" s="35" customFormat="1" ht="86.25" customHeight="1" thickBot="1">
      <c r="A26" s="58" t="s">
        <v>49</v>
      </c>
      <c r="B26" s="149" t="s">
        <v>77</v>
      </c>
      <c r="C26" s="150"/>
      <c r="D26" s="150"/>
      <c r="E26" s="150"/>
      <c r="F26" s="150"/>
      <c r="G26" s="150"/>
      <c r="H26" s="150"/>
      <c r="I26" s="59"/>
      <c r="J26" s="60"/>
      <c r="K26" s="49" t="s">
        <v>83</v>
      </c>
      <c r="L26" s="96">
        <f>M26+N26+O26</f>
        <v>21780</v>
      </c>
      <c r="M26" s="85">
        <v>6960</v>
      </c>
      <c r="N26" s="85">
        <v>7250</v>
      </c>
      <c r="O26" s="86">
        <v>7570</v>
      </c>
      <c r="P26" s="48" t="s">
        <v>95</v>
      </c>
      <c r="Q26" s="34"/>
      <c r="R26" s="34"/>
      <c r="S26" s="34"/>
    </row>
    <row r="27" spans="1:19" s="35" customFormat="1" ht="79.5" customHeight="1" thickBot="1">
      <c r="A27" s="54" t="s">
        <v>50</v>
      </c>
      <c r="B27" s="156" t="s">
        <v>24</v>
      </c>
      <c r="C27" s="157"/>
      <c r="D27" s="157"/>
      <c r="E27" s="157"/>
      <c r="F27" s="157"/>
      <c r="G27" s="157"/>
      <c r="H27" s="158"/>
      <c r="I27" s="56"/>
      <c r="J27" s="55"/>
      <c r="K27" s="49" t="s">
        <v>83</v>
      </c>
      <c r="L27" s="96">
        <f>M27+N27+O27</f>
        <v>4922.1</v>
      </c>
      <c r="M27" s="89">
        <v>1786.7</v>
      </c>
      <c r="N27" s="89">
        <v>1627.7</v>
      </c>
      <c r="O27" s="90">
        <v>1507.7</v>
      </c>
      <c r="P27" s="48" t="s">
        <v>95</v>
      </c>
      <c r="Q27" s="34"/>
      <c r="R27" s="34"/>
      <c r="S27" s="34"/>
    </row>
    <row r="28" spans="1:19" s="35" customFormat="1" ht="54.75" customHeight="1" thickBot="1">
      <c r="A28" s="54" t="s">
        <v>51</v>
      </c>
      <c r="B28" s="152" t="s">
        <v>78</v>
      </c>
      <c r="C28" s="153"/>
      <c r="D28" s="153"/>
      <c r="E28" s="153"/>
      <c r="F28" s="153"/>
      <c r="G28" s="153"/>
      <c r="H28" s="154"/>
      <c r="I28" s="56"/>
      <c r="J28" s="55"/>
      <c r="K28" s="49" t="s">
        <v>83</v>
      </c>
      <c r="L28" s="97">
        <f>M28+N28+O28</f>
        <v>66.9</v>
      </c>
      <c r="M28" s="89">
        <v>22.3</v>
      </c>
      <c r="N28" s="89">
        <v>22.3</v>
      </c>
      <c r="O28" s="90">
        <v>22.3</v>
      </c>
      <c r="P28" s="48" t="s">
        <v>95</v>
      </c>
      <c r="Q28" s="34"/>
      <c r="R28" s="34"/>
      <c r="S28" s="34"/>
    </row>
    <row r="29" spans="1:19" s="35" customFormat="1" ht="66.75" customHeight="1" thickBot="1">
      <c r="A29" s="71" t="s">
        <v>52</v>
      </c>
      <c r="B29" s="147" t="s">
        <v>64</v>
      </c>
      <c r="C29" s="147"/>
      <c r="D29" s="147"/>
      <c r="E29" s="147"/>
      <c r="F29" s="147"/>
      <c r="G29" s="147"/>
      <c r="H29" s="147"/>
      <c r="I29" s="72"/>
      <c r="J29" s="73"/>
      <c r="K29" s="70" t="s">
        <v>83</v>
      </c>
      <c r="L29" s="91">
        <f>SUM(L30:L31)</f>
        <v>3422.5</v>
      </c>
      <c r="M29" s="91">
        <f>SUM(M30:M31)</f>
        <v>1140.5</v>
      </c>
      <c r="N29" s="91">
        <f>SUM(N30:N31)</f>
        <v>1161</v>
      </c>
      <c r="O29" s="98">
        <f>SUM(O30:O31)</f>
        <v>1121</v>
      </c>
      <c r="P29" s="48" t="s">
        <v>95</v>
      </c>
      <c r="Q29" s="34"/>
      <c r="R29" s="34"/>
      <c r="S29" s="34"/>
    </row>
    <row r="30" spans="1:19" s="35" customFormat="1" ht="61.5" thickBot="1">
      <c r="A30" s="61" t="s">
        <v>53</v>
      </c>
      <c r="B30" s="149" t="s">
        <v>6</v>
      </c>
      <c r="C30" s="150"/>
      <c r="D30" s="150"/>
      <c r="E30" s="150"/>
      <c r="F30" s="150"/>
      <c r="G30" s="150"/>
      <c r="H30" s="151"/>
      <c r="I30" s="62"/>
      <c r="J30" s="63"/>
      <c r="K30" s="49" t="s">
        <v>83</v>
      </c>
      <c r="L30" s="97">
        <f>M30+N30+O30</f>
        <v>2399.5</v>
      </c>
      <c r="M30" s="99">
        <v>799.5</v>
      </c>
      <c r="N30" s="99">
        <v>820</v>
      </c>
      <c r="O30" s="100">
        <v>780</v>
      </c>
      <c r="P30" s="48" t="s">
        <v>95</v>
      </c>
      <c r="Q30" s="34"/>
      <c r="R30" s="34"/>
      <c r="S30" s="34"/>
    </row>
    <row r="31" spans="1:19" s="35" customFormat="1" ht="61.5" thickBot="1">
      <c r="A31" s="54" t="s">
        <v>54</v>
      </c>
      <c r="B31" s="152" t="s">
        <v>7</v>
      </c>
      <c r="C31" s="153"/>
      <c r="D31" s="153"/>
      <c r="E31" s="153"/>
      <c r="F31" s="153"/>
      <c r="G31" s="153"/>
      <c r="H31" s="154"/>
      <c r="I31" s="56"/>
      <c r="J31" s="55"/>
      <c r="K31" s="49" t="s">
        <v>83</v>
      </c>
      <c r="L31" s="101">
        <f>M31+N31+O31</f>
        <v>1023</v>
      </c>
      <c r="M31" s="89">
        <f>170.5+155+15.5</f>
        <v>341</v>
      </c>
      <c r="N31" s="89">
        <f>170.5+155+15.5</f>
        <v>341</v>
      </c>
      <c r="O31" s="90">
        <f>170.5+155+15.5</f>
        <v>341</v>
      </c>
      <c r="P31" s="48" t="s">
        <v>95</v>
      </c>
      <c r="Q31" s="34"/>
      <c r="R31" s="34"/>
      <c r="S31" s="34"/>
    </row>
    <row r="32" spans="1:19" s="35" customFormat="1" ht="63.75" customHeight="1" thickBot="1">
      <c r="A32" s="74" t="s">
        <v>55</v>
      </c>
      <c r="B32" s="155" t="s">
        <v>56</v>
      </c>
      <c r="C32" s="155"/>
      <c r="D32" s="155"/>
      <c r="E32" s="155"/>
      <c r="F32" s="155"/>
      <c r="G32" s="155"/>
      <c r="H32" s="155"/>
      <c r="I32" s="75"/>
      <c r="J32" s="76"/>
      <c r="K32" s="70" t="s">
        <v>83</v>
      </c>
      <c r="L32" s="81">
        <f>M32+N32+O32</f>
        <v>300</v>
      </c>
      <c r="M32" s="82">
        <v>100</v>
      </c>
      <c r="N32" s="82">
        <v>100</v>
      </c>
      <c r="O32" s="83">
        <v>100</v>
      </c>
      <c r="P32" s="48" t="s">
        <v>95</v>
      </c>
      <c r="Q32" s="34"/>
      <c r="R32" s="34"/>
      <c r="S32" s="34"/>
    </row>
    <row r="33" spans="1:19" s="35" customFormat="1" ht="94.5" customHeight="1" thickBot="1">
      <c r="A33" s="77" t="s">
        <v>57</v>
      </c>
      <c r="B33" s="148" t="s">
        <v>58</v>
      </c>
      <c r="C33" s="148"/>
      <c r="D33" s="148"/>
      <c r="E33" s="148"/>
      <c r="F33" s="148"/>
      <c r="G33" s="148"/>
      <c r="H33" s="148"/>
      <c r="I33" s="78"/>
      <c r="J33" s="79"/>
      <c r="K33" s="70" t="s">
        <v>83</v>
      </c>
      <c r="L33" s="102">
        <f>M33+N33+O33</f>
        <v>5448.9</v>
      </c>
      <c r="M33" s="103">
        <v>1816.3</v>
      </c>
      <c r="N33" s="103">
        <v>1816.3</v>
      </c>
      <c r="O33" s="104">
        <v>1816.3</v>
      </c>
      <c r="P33" s="48" t="s">
        <v>95</v>
      </c>
      <c r="Q33" s="34"/>
      <c r="R33" s="34"/>
      <c r="S33" s="34"/>
    </row>
    <row r="34" spans="1:19" s="35" customFormat="1" ht="18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9">
        <f>M9+M14+M25+M29+M32+M33</f>
        <v>225566.63899999997</v>
      </c>
      <c r="N34" s="39">
        <f>N9+N14+N25+N29+N32+N33</f>
        <v>344944.49999999994</v>
      </c>
      <c r="O34" s="39">
        <f>O9+O14+O25+O29+O32+O33</f>
        <v>196218.903</v>
      </c>
      <c r="P34" s="36"/>
      <c r="Q34" s="34"/>
      <c r="R34" s="34"/>
      <c r="S34" s="34"/>
    </row>
    <row r="35" spans="1:19" s="35" customFormat="1" ht="0.75" customHeight="1">
      <c r="A35" s="36"/>
      <c r="B35" s="36"/>
      <c r="C35" s="36"/>
      <c r="D35" s="36"/>
      <c r="E35" s="36"/>
      <c r="F35" s="36"/>
      <c r="G35" s="37" t="s">
        <v>61</v>
      </c>
      <c r="H35" s="37"/>
      <c r="I35" s="37"/>
      <c r="J35" s="37"/>
      <c r="K35" s="36"/>
      <c r="L35" s="38">
        <f>L33+L32+L29+L25+L14+L9</f>
        <v>766730.0419999999</v>
      </c>
      <c r="M35" s="39">
        <f>M33+M32+M29+M25+M14+M9</f>
        <v>225566.63899999997</v>
      </c>
      <c r="N35" s="38">
        <f>N33+N32+N29+N25+N14+N9</f>
        <v>344944.49999999994</v>
      </c>
      <c r="O35" s="38">
        <f>O33+O32+O29+O25+O14+O9</f>
        <v>196218.903</v>
      </c>
      <c r="P35" s="36"/>
      <c r="Q35" s="34"/>
      <c r="R35" s="34"/>
      <c r="S35" s="34"/>
    </row>
    <row r="36" spans="1:19" s="35" customFormat="1" ht="18">
      <c r="A36" s="36"/>
      <c r="B36" s="36"/>
      <c r="C36" s="36"/>
      <c r="D36" s="36"/>
      <c r="E36" s="36"/>
      <c r="F36" s="36"/>
      <c r="G36" s="37"/>
      <c r="H36" s="37"/>
      <c r="I36" s="37"/>
      <c r="J36" s="37"/>
      <c r="K36" s="36"/>
      <c r="L36" s="38"/>
      <c r="M36" s="39"/>
      <c r="N36" s="38"/>
      <c r="O36" s="38"/>
      <c r="P36" s="36"/>
      <c r="Q36" s="34"/>
      <c r="R36" s="34"/>
      <c r="S36" s="34"/>
    </row>
    <row r="37" spans="1:19" s="35" customFormat="1" ht="18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s="35" customFormat="1" ht="18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s="35" customFormat="1" ht="18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s="35" customFormat="1" ht="18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s="35" customFormat="1" ht="18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s="35" customFormat="1" ht="18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s="35" customFormat="1" ht="18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s="35" customFormat="1" ht="18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s="35" customFormat="1" ht="18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s="35" customFormat="1" ht="18">
      <c r="A46" s="34"/>
      <c r="B46" s="34"/>
      <c r="C46" s="34" t="s">
        <v>20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s="35" customFormat="1" ht="18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s="35" customFormat="1" ht="18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s="35" customFormat="1" ht="18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s="35" customFormat="1" ht="18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s="35" customFormat="1" ht="18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s="35" customFormat="1" ht="18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s="35" customFormat="1" ht="18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s="35" customFormat="1" ht="18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s="35" customFormat="1" ht="18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s="35" customFormat="1" ht="18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18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8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8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8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8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8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8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8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8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8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8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8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8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8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8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8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8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8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8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8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8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8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8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8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ht="18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ht="18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ht="18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ht="18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ht="18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ht="18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ht="18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ht="18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1:19" ht="18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1:19" ht="18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</row>
    <row r="91" spans="1:19" ht="18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1:19" ht="18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</row>
    <row r="93" spans="1:19" ht="18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</row>
    <row r="94" spans="1:19" ht="18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</row>
    <row r="95" spans="1:19" ht="18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1:19" ht="18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</row>
    <row r="97" spans="1:19" ht="18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</row>
    <row r="98" spans="1:19" ht="18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</row>
    <row r="99" spans="1:19" ht="18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</row>
    <row r="100" spans="1:19" ht="18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</row>
    <row r="101" spans="1:19" ht="18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ht="18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1:19" ht="18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1:19" ht="18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1:19" ht="18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19" ht="18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19" ht="18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19" ht="18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</row>
    <row r="109" spans="1:19" ht="18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</row>
    <row r="110" spans="1:19" ht="18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1:19" ht="18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1:19" ht="18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1:19" ht="18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1:19" ht="18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1:19" ht="18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1:19" ht="18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</row>
    <row r="117" spans="1:19" ht="18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</row>
    <row r="118" spans="1:19" ht="18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</row>
    <row r="119" spans="1:19" ht="18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</row>
    <row r="120" spans="1:19" ht="18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</row>
    <row r="121" spans="1:19" ht="18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</row>
    <row r="122" spans="1:19" ht="18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</row>
    <row r="123" spans="1:19" ht="18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</row>
    <row r="124" spans="1:19" ht="18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</row>
    <row r="125" spans="1:19" ht="18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</row>
    <row r="126" spans="1:19" ht="18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</row>
    <row r="127" spans="1:19" ht="18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</row>
    <row r="128" spans="1:19" ht="18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</row>
    <row r="129" spans="1:19" ht="18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</row>
    <row r="130" spans="1:19" ht="18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</row>
    <row r="131" spans="1:19" ht="18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</row>
    <row r="132" spans="1:19" ht="18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</row>
    <row r="133" spans="1:19" ht="18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</row>
    <row r="134" spans="1:19" ht="18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</row>
    <row r="135" spans="1:19" ht="18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</row>
    <row r="136" spans="1:19" ht="18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</row>
    <row r="137" spans="1:19" ht="18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</row>
    <row r="138" spans="1:19" ht="18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</row>
    <row r="139" spans="1:19" ht="18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</row>
    <row r="140" spans="1:19" ht="18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</row>
    <row r="141" spans="1:19" ht="18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1:19" ht="18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</row>
    <row r="143" spans="1:19" ht="18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1:19" ht="18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1:19" ht="18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</row>
    <row r="146" spans="1:19" ht="18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1:19" ht="18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1:19" ht="18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19" ht="18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</row>
    <row r="150" spans="1:19" ht="18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</row>
    <row r="151" spans="1:19" ht="18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</row>
    <row r="152" spans="1:19" ht="18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</row>
    <row r="153" spans="1:19" ht="18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</row>
    <row r="154" spans="1:19" ht="18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</row>
    <row r="155" spans="1:19" ht="18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</row>
    <row r="156" spans="1:19" ht="18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1:19" ht="18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</row>
    <row r="158" spans="1:19" ht="18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1:19" ht="18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</row>
    <row r="160" spans="1:19" ht="18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</row>
    <row r="161" spans="1:19" ht="18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1:19" ht="18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</row>
    <row r="163" spans="1:19" ht="18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1:19" ht="18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1:19" ht="18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1:19" ht="18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</row>
    <row r="167" spans="1:19" ht="18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</row>
    <row r="168" spans="1:19" ht="18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</row>
    <row r="169" spans="1:19" ht="18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</row>
    <row r="170" spans="1:19" ht="18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</row>
    <row r="171" spans="1:19" ht="18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</row>
    <row r="172" spans="1:19" ht="18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</row>
  </sheetData>
  <mergeCells count="32">
    <mergeCell ref="B21:D21"/>
    <mergeCell ref="B16:H16"/>
    <mergeCell ref="B26:H26"/>
    <mergeCell ref="B20:D20"/>
    <mergeCell ref="B25:H25"/>
    <mergeCell ref="B24:H24"/>
    <mergeCell ref="B23:H23"/>
    <mergeCell ref="B22:D22"/>
    <mergeCell ref="L7:O7"/>
    <mergeCell ref="P7:P8"/>
    <mergeCell ref="K7:K8"/>
    <mergeCell ref="O4:P4"/>
    <mergeCell ref="O3:Q3"/>
    <mergeCell ref="B27:H27"/>
    <mergeCell ref="B28:H28"/>
    <mergeCell ref="A7:A8"/>
    <mergeCell ref="B7:J8"/>
    <mergeCell ref="B14:H14"/>
    <mergeCell ref="B15:H15"/>
    <mergeCell ref="B12:H12"/>
    <mergeCell ref="B13:H13"/>
    <mergeCell ref="B9:J9"/>
    <mergeCell ref="B10:J10"/>
    <mergeCell ref="B29:H29"/>
    <mergeCell ref="B33:H33"/>
    <mergeCell ref="B30:H30"/>
    <mergeCell ref="B31:H31"/>
    <mergeCell ref="B32:H32"/>
    <mergeCell ref="B11:H11"/>
    <mergeCell ref="B18:D18"/>
    <mergeCell ref="B19:D19"/>
    <mergeCell ref="B17:H17"/>
  </mergeCells>
  <printOptions/>
  <pageMargins left="0.81" right="0.29" top="0.37" bottom="0.7" header="0.23" footer="0.15"/>
  <pageSetup horizontalDpi="600" verticalDpi="600" orientation="landscape" paperSize="9" scale="54" r:id="rId1"/>
  <rowBreaks count="4" manualBreakCount="4">
    <brk id="18" max="15" man="1"/>
    <brk id="29" max="15" man="1"/>
    <brk id="33" max="15" man="1"/>
    <brk id="3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M36" sqref="M36"/>
    </sheetView>
  </sheetViews>
  <sheetFormatPr defaultColWidth="9.140625" defaultRowHeight="12.75"/>
  <cols>
    <col min="3" max="3" width="34.7109375" style="0" customWidth="1"/>
    <col min="4" max="4" width="23.00390625" style="0" customWidth="1"/>
    <col min="5" max="5" width="11.57421875" style="0" customWidth="1"/>
    <col min="6" max="6" width="11.140625" style="0" customWidth="1"/>
    <col min="7" max="7" width="9.57421875" style="0" bestFit="1" customWidth="1"/>
    <col min="8" max="8" width="11.421875" style="0" customWidth="1"/>
    <col min="9" max="9" width="9.140625" style="0" hidden="1" customWidth="1"/>
    <col min="10" max="10" width="11.00390625" style="0" hidden="1" customWidth="1"/>
  </cols>
  <sheetData>
    <row r="1" spans="1:16" ht="12.75" customHeight="1" thickBot="1">
      <c r="A1" s="203" t="s">
        <v>32</v>
      </c>
      <c r="B1" s="205" t="s">
        <v>33</v>
      </c>
      <c r="C1" s="206"/>
      <c r="D1" s="206"/>
      <c r="E1" s="206"/>
      <c r="F1" s="206"/>
      <c r="G1" s="206"/>
      <c r="H1" s="206"/>
      <c r="I1" s="206"/>
      <c r="J1" s="207"/>
      <c r="K1" s="201" t="s">
        <v>34</v>
      </c>
      <c r="L1" s="196" t="s">
        <v>35</v>
      </c>
      <c r="M1" s="197"/>
      <c r="N1" s="197"/>
      <c r="O1" s="198"/>
      <c r="P1" s="199" t="s">
        <v>36</v>
      </c>
    </row>
    <row r="2" spans="1:16" ht="12.75" customHeight="1" thickBot="1">
      <c r="A2" s="204"/>
      <c r="B2" s="208"/>
      <c r="C2" s="209"/>
      <c r="D2" s="209"/>
      <c r="E2" s="209"/>
      <c r="F2" s="209"/>
      <c r="G2" s="209"/>
      <c r="H2" s="209"/>
      <c r="I2" s="209"/>
      <c r="J2" s="210"/>
      <c r="K2" s="202"/>
      <c r="L2" s="28" t="s">
        <v>13</v>
      </c>
      <c r="M2" s="29">
        <v>2017</v>
      </c>
      <c r="N2" s="30">
        <v>2018</v>
      </c>
      <c r="O2" s="28">
        <v>2019</v>
      </c>
      <c r="P2" s="200"/>
    </row>
    <row r="3" spans="2:10" ht="39.75" customHeight="1">
      <c r="B3" s="174" t="s">
        <v>14</v>
      </c>
      <c r="C3" s="174"/>
      <c r="D3" s="174"/>
      <c r="E3" s="174"/>
      <c r="F3" s="174"/>
      <c r="G3" s="174"/>
      <c r="H3" s="174"/>
      <c r="I3" s="174"/>
      <c r="J3" s="174"/>
    </row>
    <row r="5" spans="2:10" ht="29.25" customHeight="1">
      <c r="B5" s="175" t="s">
        <v>1</v>
      </c>
      <c r="C5" s="175"/>
      <c r="D5" s="175"/>
      <c r="E5" s="175"/>
      <c r="F5" s="175"/>
      <c r="G5" s="175"/>
      <c r="H5" s="175"/>
      <c r="I5" s="175"/>
      <c r="J5" s="175"/>
    </row>
    <row r="6" ht="12.75">
      <c r="B6" t="s">
        <v>22</v>
      </c>
    </row>
    <row r="7" ht="12.75">
      <c r="B7" t="s">
        <v>2</v>
      </c>
    </row>
    <row r="8" ht="12.75">
      <c r="B8" t="s">
        <v>5</v>
      </c>
    </row>
    <row r="10" spans="1:10" ht="32.25" customHeight="1">
      <c r="A10" t="s">
        <v>0</v>
      </c>
      <c r="B10" s="174" t="s">
        <v>16</v>
      </c>
      <c r="C10" s="174"/>
      <c r="D10" s="174"/>
      <c r="E10" s="174"/>
      <c r="F10" s="174"/>
      <c r="G10" s="174"/>
      <c r="H10" s="174"/>
      <c r="I10" s="174"/>
      <c r="J10" s="174"/>
    </row>
    <row r="12" spans="2:10" ht="27" customHeight="1">
      <c r="B12" s="175" t="s">
        <v>27</v>
      </c>
      <c r="C12" s="175"/>
      <c r="D12" s="175"/>
      <c r="E12" s="175"/>
      <c r="F12" s="175"/>
      <c r="G12" s="175"/>
      <c r="H12" s="175"/>
      <c r="I12" s="175"/>
      <c r="J12" s="175"/>
    </row>
    <row r="13" ht="12.75">
      <c r="B13" t="s">
        <v>2</v>
      </c>
    </row>
    <row r="14" ht="12.75">
      <c r="B14" t="s">
        <v>21</v>
      </c>
    </row>
    <row r="15" ht="12.75">
      <c r="B15" t="s">
        <v>3</v>
      </c>
    </row>
    <row r="18" spans="2:10" ht="12.75">
      <c r="B18" s="174" t="s">
        <v>17</v>
      </c>
      <c r="C18" s="174"/>
      <c r="D18" s="174"/>
      <c r="E18" s="174"/>
      <c r="F18" s="174"/>
      <c r="G18" s="174"/>
      <c r="H18" s="174"/>
      <c r="I18" s="174"/>
      <c r="J18" s="174"/>
    </row>
    <row r="19" spans="2:10" ht="33" customHeight="1">
      <c r="B19" s="175" t="s">
        <v>23</v>
      </c>
      <c r="C19" s="175"/>
      <c r="D19" s="175"/>
      <c r="E19" s="175"/>
      <c r="F19" s="175"/>
      <c r="G19" s="175"/>
      <c r="H19" s="175"/>
      <c r="I19" s="175"/>
      <c r="J19" s="175"/>
    </row>
    <row r="20" spans="2:10" ht="24" customHeight="1">
      <c r="B20" s="175" t="s">
        <v>24</v>
      </c>
      <c r="C20" s="175"/>
      <c r="D20" s="175"/>
      <c r="E20" s="175"/>
      <c r="F20" s="175"/>
      <c r="G20" s="175"/>
      <c r="H20" s="175"/>
      <c r="I20" s="175"/>
      <c r="J20" s="175"/>
    </row>
    <row r="21" ht="12.75">
      <c r="B21" t="s">
        <v>4</v>
      </c>
    </row>
    <row r="24" ht="12.75">
      <c r="B24" s="9" t="s">
        <v>19</v>
      </c>
    </row>
    <row r="26" ht="12.75">
      <c r="B26" t="s">
        <v>6</v>
      </c>
    </row>
    <row r="27" ht="12.75">
      <c r="B27" t="s">
        <v>7</v>
      </c>
    </row>
    <row r="29" ht="12.75">
      <c r="B29" s="9" t="s">
        <v>26</v>
      </c>
    </row>
    <row r="32" spans="2:10" ht="24" customHeight="1">
      <c r="B32" s="174" t="s">
        <v>25</v>
      </c>
      <c r="C32" s="174"/>
      <c r="D32" s="174"/>
      <c r="E32" s="174"/>
      <c r="F32" s="174"/>
      <c r="G32" s="174"/>
      <c r="H32" s="174"/>
      <c r="I32" s="174"/>
      <c r="J32" s="174"/>
    </row>
    <row r="33" spans="4:8" ht="24.75" customHeight="1">
      <c r="D33" s="173" t="s">
        <v>61</v>
      </c>
      <c r="E33" s="173"/>
      <c r="F33" s="173"/>
      <c r="G33" s="173"/>
      <c r="H33" s="173"/>
    </row>
    <row r="34" spans="2:7" ht="12.75">
      <c r="B34" s="9" t="s">
        <v>15</v>
      </c>
      <c r="C34" s="9"/>
      <c r="D34" s="9"/>
      <c r="E34" s="9"/>
      <c r="F34" s="9"/>
      <c r="G34" s="9"/>
    </row>
    <row r="35" ht="13.5" thickBot="1"/>
    <row r="36" spans="1:8" ht="13.5" thickBot="1">
      <c r="A36" s="1"/>
      <c r="B36" s="185" t="s">
        <v>8</v>
      </c>
      <c r="C36" s="186"/>
      <c r="D36" s="2" t="s">
        <v>9</v>
      </c>
      <c r="E36" s="3">
        <v>2017</v>
      </c>
      <c r="F36" s="3">
        <v>2018</v>
      </c>
      <c r="G36" s="4">
        <v>2019</v>
      </c>
      <c r="H36" s="5" t="s">
        <v>13</v>
      </c>
    </row>
    <row r="37" spans="1:8" ht="43.5" customHeight="1">
      <c r="A37" s="195">
        <v>1</v>
      </c>
      <c r="B37" s="193" t="s">
        <v>18</v>
      </c>
      <c r="C37" s="194"/>
      <c r="D37" s="6" t="s">
        <v>10</v>
      </c>
      <c r="E37" s="19">
        <v>10000</v>
      </c>
      <c r="F37" s="19">
        <v>10500</v>
      </c>
      <c r="G37" s="20">
        <v>11400</v>
      </c>
      <c r="H37" s="11">
        <f aca="true" t="shared" si="0" ref="H37:H48">E37+F37+G37</f>
        <v>31900</v>
      </c>
    </row>
    <row r="38" spans="1:8" ht="75" customHeight="1" thickBot="1">
      <c r="A38" s="184"/>
      <c r="B38" s="189"/>
      <c r="C38" s="190"/>
      <c r="D38" s="7" t="s">
        <v>11</v>
      </c>
      <c r="E38" s="21">
        <v>16537.75</v>
      </c>
      <c r="F38" s="21">
        <v>16537.75</v>
      </c>
      <c r="G38" s="22">
        <v>16537.75</v>
      </c>
      <c r="H38" s="12">
        <f t="shared" si="0"/>
        <v>49613.25</v>
      </c>
    </row>
    <row r="39" spans="1:8" ht="17.25" customHeight="1">
      <c r="A39" s="182">
        <v>2</v>
      </c>
      <c r="B39" s="187" t="s">
        <v>31</v>
      </c>
      <c r="C39" s="188"/>
      <c r="D39" s="6" t="s">
        <v>10</v>
      </c>
      <c r="E39" s="19">
        <v>47203.6</v>
      </c>
      <c r="F39" s="19">
        <v>47925.2</v>
      </c>
      <c r="G39" s="20">
        <v>48398.2</v>
      </c>
      <c r="H39" s="15">
        <f t="shared" si="0"/>
        <v>143527</v>
      </c>
    </row>
    <row r="40" spans="1:8" ht="71.25" customHeight="1" thickBot="1">
      <c r="A40" s="184"/>
      <c r="B40" s="189"/>
      <c r="C40" s="190"/>
      <c r="D40" s="7" t="s">
        <v>11</v>
      </c>
      <c r="E40" s="21">
        <v>110978.25</v>
      </c>
      <c r="F40" s="21">
        <v>110978.25</v>
      </c>
      <c r="G40" s="22">
        <v>110978.25</v>
      </c>
      <c r="H40" s="18">
        <f t="shared" si="0"/>
        <v>332934.75</v>
      </c>
    </row>
    <row r="41" spans="1:8" ht="21" customHeight="1">
      <c r="A41" s="182">
        <v>3</v>
      </c>
      <c r="B41" s="187" t="s">
        <v>28</v>
      </c>
      <c r="C41" s="188"/>
      <c r="D41" s="6" t="s">
        <v>10</v>
      </c>
      <c r="E41" s="19">
        <v>7250</v>
      </c>
      <c r="F41" s="19">
        <v>7350</v>
      </c>
      <c r="G41" s="20">
        <v>7420</v>
      </c>
      <c r="H41" s="11">
        <f t="shared" si="0"/>
        <v>22020</v>
      </c>
    </row>
    <row r="42" spans="1:8" ht="32.25" customHeight="1" thickBot="1">
      <c r="A42" s="184"/>
      <c r="B42" s="189"/>
      <c r="C42" s="190"/>
      <c r="D42" s="7" t="s">
        <v>11</v>
      </c>
      <c r="E42" s="16"/>
      <c r="F42" s="16"/>
      <c r="G42" s="17"/>
      <c r="H42" s="18">
        <f t="shared" si="0"/>
        <v>0</v>
      </c>
    </row>
    <row r="43" spans="1:8" ht="19.5" customHeight="1">
      <c r="A43" s="182">
        <v>4</v>
      </c>
      <c r="B43" s="187" t="s">
        <v>29</v>
      </c>
      <c r="C43" s="188"/>
      <c r="D43" s="6" t="s">
        <v>10</v>
      </c>
      <c r="E43" s="19">
        <v>750</v>
      </c>
      <c r="F43" s="19">
        <v>800</v>
      </c>
      <c r="G43" s="20">
        <v>830</v>
      </c>
      <c r="H43" s="11">
        <f t="shared" si="0"/>
        <v>2380</v>
      </c>
    </row>
    <row r="44" spans="1:8" ht="18.75" customHeight="1" thickBot="1">
      <c r="A44" s="184"/>
      <c r="B44" s="189"/>
      <c r="C44" s="190"/>
      <c r="D44" s="7" t="s">
        <v>11</v>
      </c>
      <c r="E44" s="21">
        <v>89.81</v>
      </c>
      <c r="F44" s="21">
        <v>89.81</v>
      </c>
      <c r="G44" s="22">
        <v>89.81</v>
      </c>
      <c r="H44" s="12">
        <f t="shared" si="0"/>
        <v>269.43</v>
      </c>
    </row>
    <row r="45" spans="1:8" ht="23.25" customHeight="1">
      <c r="A45" s="182">
        <v>5</v>
      </c>
      <c r="B45" s="187" t="s">
        <v>30</v>
      </c>
      <c r="C45" s="188"/>
      <c r="D45" s="6" t="s">
        <v>10</v>
      </c>
      <c r="E45" s="13"/>
      <c r="F45" s="13"/>
      <c r="G45" s="14"/>
      <c r="H45" s="15">
        <f t="shared" si="0"/>
        <v>0</v>
      </c>
    </row>
    <row r="46" spans="1:8" ht="42" customHeight="1" thickBot="1">
      <c r="A46" s="183"/>
      <c r="B46" s="191"/>
      <c r="C46" s="192"/>
      <c r="D46" s="7" t="s">
        <v>11</v>
      </c>
      <c r="E46" s="21">
        <v>2005.2</v>
      </c>
      <c r="F46" s="21">
        <v>2005.2</v>
      </c>
      <c r="G46" s="22">
        <v>2005.2</v>
      </c>
      <c r="H46" s="12">
        <f t="shared" si="0"/>
        <v>6015.6</v>
      </c>
    </row>
    <row r="47" spans="1:8" ht="12.75">
      <c r="A47" s="176" t="s">
        <v>12</v>
      </c>
      <c r="B47" s="177"/>
      <c r="C47" s="178"/>
      <c r="D47" s="8" t="s">
        <v>10</v>
      </c>
      <c r="E47" s="10">
        <f aca="true" t="shared" si="1" ref="E47:G48">E37+E39+E41+E43+E45</f>
        <v>65203.6</v>
      </c>
      <c r="F47" s="10">
        <f t="shared" si="1"/>
        <v>66575.2</v>
      </c>
      <c r="G47" s="10">
        <f t="shared" si="1"/>
        <v>68048.2</v>
      </c>
      <c r="H47" s="11">
        <f t="shared" si="0"/>
        <v>199827</v>
      </c>
    </row>
    <row r="48" spans="1:8" ht="13.5" thickBot="1">
      <c r="A48" s="179"/>
      <c r="B48" s="180"/>
      <c r="C48" s="181"/>
      <c r="D48" s="23" t="s">
        <v>11</v>
      </c>
      <c r="E48" s="24">
        <f t="shared" si="1"/>
        <v>129611.01</v>
      </c>
      <c r="F48" s="24">
        <f t="shared" si="1"/>
        <v>129611.01</v>
      </c>
      <c r="G48" s="24">
        <f t="shared" si="1"/>
        <v>129611.01</v>
      </c>
      <c r="H48" s="25">
        <f t="shared" si="0"/>
        <v>388833.02999999997</v>
      </c>
    </row>
    <row r="49" spans="1:8" ht="13.5" thickBot="1">
      <c r="A49" s="185" t="s">
        <v>13</v>
      </c>
      <c r="B49" s="186"/>
      <c r="C49" s="186"/>
      <c r="D49" s="186"/>
      <c r="E49" s="26">
        <f>E47+E48</f>
        <v>194814.61</v>
      </c>
      <c r="F49" s="26">
        <f>F47+F48</f>
        <v>196186.21</v>
      </c>
      <c r="G49" s="26">
        <f>G47+G48</f>
        <v>197659.21</v>
      </c>
      <c r="H49" s="27">
        <f>H47+H48</f>
        <v>588660.03</v>
      </c>
    </row>
    <row r="59" ht="12.75">
      <c r="C59" t="s">
        <v>20</v>
      </c>
    </row>
  </sheetData>
  <mergeCells count="27">
    <mergeCell ref="L1:O1"/>
    <mergeCell ref="P1:P2"/>
    <mergeCell ref="K1:K2"/>
    <mergeCell ref="A1:A2"/>
    <mergeCell ref="B1:J2"/>
    <mergeCell ref="A41:A42"/>
    <mergeCell ref="A39:A40"/>
    <mergeCell ref="B36:C36"/>
    <mergeCell ref="B37:C38"/>
    <mergeCell ref="A37:A38"/>
    <mergeCell ref="B39:C40"/>
    <mergeCell ref="B41:C42"/>
    <mergeCell ref="A47:C48"/>
    <mergeCell ref="A45:A46"/>
    <mergeCell ref="A43:A44"/>
    <mergeCell ref="A49:D49"/>
    <mergeCell ref="B43:C44"/>
    <mergeCell ref="B45:C46"/>
    <mergeCell ref="D33:H33"/>
    <mergeCell ref="B3:J3"/>
    <mergeCell ref="B10:J10"/>
    <mergeCell ref="B18:J18"/>
    <mergeCell ref="B32:J32"/>
    <mergeCell ref="B5:J5"/>
    <mergeCell ref="B12:J12"/>
    <mergeCell ref="B19:J19"/>
    <mergeCell ref="B20:J20"/>
  </mergeCells>
  <printOptions/>
  <pageMargins left="1.22" right="0.29" top="1.04" bottom="0.35" header="1.05" footer="0.5"/>
  <pageSetup horizontalDpi="600" verticalDpi="600" orientation="landscape" paperSize="9" scale="97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2019-11-13T07:46:18Z</cp:lastPrinted>
  <dcterms:created xsi:type="dcterms:W3CDTF">1996-10-08T23:32:33Z</dcterms:created>
  <dcterms:modified xsi:type="dcterms:W3CDTF">2019-12-10T06:44:34Z</dcterms:modified>
  <cp:category/>
  <cp:version/>
  <cp:contentType/>
  <cp:contentStatus/>
</cp:coreProperties>
</file>